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e1egpK7udrO9B1mXRaGWTahRQdf/aD0p1xBkhoyjXqPV1eUwt9jbeJrroCNOml4w0Q7PYprfcv+a0IiiGTxeqA==" workbookSaltValue="IuZ6CKpSaU3kFJRGLK2eZQ==" workbookSpinCount="100000" lockStructure="1"/>
  <bookViews>
    <workbookView xWindow="-105" yWindow="-105" windowWidth="20730" windowHeight="11760"/>
  </bookViews>
  <sheets>
    <sheet name="記入例" sheetId="5" r:id="rId1"/>
    <sheet name="申請書" sheetId="1" r:id="rId2"/>
    <sheet name="NDI購入テキスト一覧表" sheetId="7" r:id="rId3"/>
    <sheet name="データ※センター用" sheetId="2" r:id="rId4"/>
    <sheet name="集計※センター用" sheetId="3"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5" l="1"/>
  <c r="V18" i="5"/>
  <c r="B51" i="7"/>
  <c r="B50" i="7"/>
  <c r="B49" i="7"/>
  <c r="B48" i="7"/>
  <c r="B47" i="7"/>
  <c r="Q18" i="1"/>
  <c r="V18" i="1"/>
  <c r="F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45" i="7" l="1"/>
  <c r="F2" i="3" s="1"/>
  <c r="R6" i="3"/>
  <c r="R5" i="3"/>
  <c r="R4" i="3"/>
  <c r="R3" i="3"/>
  <c r="R2" i="3"/>
  <c r="Q6" i="3"/>
  <c r="Q5" i="3"/>
  <c r="Q4" i="3"/>
  <c r="Q3" i="3"/>
  <c r="Q2" i="3"/>
  <c r="H2" i="3"/>
  <c r="C6" i="3"/>
  <c r="C5" i="3"/>
  <c r="C4" i="3"/>
  <c r="C3" i="3"/>
  <c r="C2" i="3"/>
  <c r="F34" i="1" l="1"/>
  <c r="E2" i="3"/>
  <c r="B22" i="5"/>
  <c r="B24" i="5"/>
  <c r="B20" i="5"/>
  <c r="B18" i="5"/>
  <c r="B26" i="1"/>
  <c r="B24" i="1"/>
  <c r="B22" i="1"/>
  <c r="B20" i="1"/>
  <c r="B18" i="1"/>
  <c r="S2" i="3" l="1"/>
  <c r="Q20" i="1"/>
  <c r="S3" i="3" s="1"/>
  <c r="V20" i="1"/>
  <c r="E3" i="3" s="1"/>
  <c r="Q22" i="1"/>
  <c r="S4" i="3" s="1"/>
  <c r="V22" i="1"/>
  <c r="E4" i="3" s="1"/>
  <c r="Q24" i="1"/>
  <c r="S5" i="3" s="1"/>
  <c r="V24" i="1"/>
  <c r="E5" i="3" s="1"/>
  <c r="V26" i="1"/>
  <c r="E6" i="3" s="1"/>
  <c r="Q26" i="1"/>
  <c r="S6" i="3" s="1"/>
  <c r="V26" i="5"/>
  <c r="Q26" i="5"/>
  <c r="V24" i="5"/>
  <c r="Q24" i="5"/>
  <c r="V22" i="5"/>
  <c r="Q22" i="5"/>
  <c r="V20" i="5"/>
  <c r="Q20" i="5"/>
  <c r="V28" i="1" l="1"/>
  <c r="F33" i="1" s="1"/>
  <c r="A1" i="1" l="1"/>
  <c r="V28" i="5"/>
  <c r="F33" i="5" s="1"/>
  <c r="F35" i="5" s="1"/>
  <c r="F36" i="5" l="1"/>
  <c r="F37" i="5" s="1"/>
  <c r="P6" i="3"/>
  <c r="P5" i="3"/>
  <c r="P4" i="3"/>
  <c r="P3" i="3"/>
  <c r="P2" i="3"/>
  <c r="O6" i="3"/>
  <c r="O5" i="3"/>
  <c r="O4" i="3"/>
  <c r="O3" i="3"/>
  <c r="O2" i="3"/>
  <c r="N6" i="3"/>
  <c r="N5" i="3"/>
  <c r="N4" i="3"/>
  <c r="N3" i="3"/>
  <c r="N2" i="3"/>
  <c r="M6" i="3"/>
  <c r="M5" i="3"/>
  <c r="M4" i="3"/>
  <c r="M3" i="3"/>
  <c r="M2" i="3"/>
  <c r="K2" i="3"/>
  <c r="K6" i="3"/>
  <c r="K5" i="3"/>
  <c r="K4" i="3"/>
  <c r="K3" i="3"/>
  <c r="J2" i="3"/>
  <c r="J6" i="3"/>
  <c r="J5" i="3"/>
  <c r="J4" i="3"/>
  <c r="J3" i="3"/>
  <c r="I6" i="3"/>
  <c r="I5" i="3"/>
  <c r="I4" i="3"/>
  <c r="I3" i="3"/>
  <c r="I2" i="3"/>
  <c r="H6" i="3"/>
  <c r="H5" i="3"/>
  <c r="H4" i="3"/>
  <c r="H3" i="3"/>
  <c r="D6" i="3"/>
  <c r="D5" i="3"/>
  <c r="D4" i="3"/>
  <c r="D3" i="3"/>
  <c r="D2" i="3"/>
  <c r="A2" i="3"/>
  <c r="A6" i="3"/>
  <c r="A5" i="3"/>
  <c r="A4" i="3"/>
  <c r="A3" i="3"/>
  <c r="F35" i="1" l="1"/>
  <c r="F36" i="1" l="1"/>
  <c r="F37" i="1" s="1"/>
</calcChain>
</file>

<file path=xl/comments1.xml><?xml version="1.0" encoding="utf-8"?>
<comments xmlns="http://schemas.openxmlformats.org/spreadsheetml/2006/main">
  <authors>
    <author>maruyama</author>
    <author>fujimori</author>
  </authors>
  <commentList>
    <comment ref="T2" authorId="0">
      <text>
        <r>
          <rPr>
            <b/>
            <sz val="9"/>
            <color indexed="81"/>
            <rFont val="ＭＳ Ｐゴシック"/>
            <family val="3"/>
            <charset val="128"/>
          </rPr>
          <t>4/1みたいに入力していただければ、2024年4月1日と表示されます。</t>
        </r>
        <r>
          <rPr>
            <sz val="9"/>
            <color indexed="81"/>
            <rFont val="ＭＳ Ｐゴシック"/>
            <family val="3"/>
            <charset val="128"/>
          </rPr>
          <t xml:space="preserve">
</t>
        </r>
      </text>
    </comment>
    <comment ref="E5" authorId="0">
      <text>
        <r>
          <rPr>
            <b/>
            <sz val="9"/>
            <color indexed="81"/>
            <rFont val="ＭＳ Ｐゴシック"/>
            <family val="3"/>
            <charset val="128"/>
          </rPr>
          <t>ハイフンのある半角でご記入ください。</t>
        </r>
        <r>
          <rPr>
            <sz val="9"/>
            <color indexed="81"/>
            <rFont val="ＭＳ Ｐゴシック"/>
            <family val="3"/>
            <charset val="128"/>
          </rPr>
          <t xml:space="preserve">
</t>
        </r>
      </text>
    </comment>
    <comment ref="B18" authorId="0">
      <text>
        <r>
          <rPr>
            <b/>
            <sz val="9"/>
            <color indexed="81"/>
            <rFont val="ＭＳ Ｐゴシック"/>
            <family val="3"/>
            <charset val="128"/>
          </rPr>
          <t>フリガナは氏名入力で自動表示しますが直接入力で訂正できます。</t>
        </r>
      </text>
    </comment>
    <comment ref="H18" authorId="0">
      <text>
        <r>
          <rPr>
            <b/>
            <sz val="9"/>
            <color indexed="81"/>
            <rFont val="ＭＳ Ｐゴシック"/>
            <family val="3"/>
            <charset val="128"/>
          </rPr>
          <t>ドロップダウンリストから選択してください。</t>
        </r>
      </text>
    </comment>
    <comment ref="Q18" authorId="0">
      <text>
        <r>
          <rPr>
            <b/>
            <sz val="9"/>
            <color indexed="81"/>
            <rFont val="ＭＳ Ｐゴシック"/>
            <family val="3"/>
            <charset val="128"/>
          </rPr>
          <t>受講コースをリスト選択すると自動的に表示されます。念のためご確認ください。</t>
        </r>
      </text>
    </comment>
    <comment ref="V18" authorId="0">
      <text>
        <r>
          <rPr>
            <b/>
            <sz val="9"/>
            <color indexed="81"/>
            <rFont val="ＭＳ Ｐゴシック"/>
            <family val="3"/>
            <charset val="128"/>
          </rPr>
          <t>自動計算ですが、念のためご確認ください。</t>
        </r>
      </text>
    </comment>
    <comment ref="F34" authorId="1">
      <text>
        <r>
          <rPr>
            <b/>
            <sz val="9"/>
            <color indexed="81"/>
            <rFont val="ＭＳ Ｐゴシック"/>
            <family val="3"/>
            <charset val="128"/>
          </rPr>
          <t>自動計算されますがNDI購入テキスト一覧表の金額と一致しているか確認してください。</t>
        </r>
        <r>
          <rPr>
            <sz val="9"/>
            <color indexed="81"/>
            <rFont val="ＭＳ Ｐゴシック"/>
            <family val="3"/>
            <charset val="128"/>
          </rPr>
          <t xml:space="preserve">
</t>
        </r>
      </text>
    </comment>
    <comment ref="P35" authorId="0">
      <text>
        <r>
          <rPr>
            <b/>
            <sz val="9"/>
            <color indexed="81"/>
            <rFont val="ＭＳ Ｐゴシック"/>
            <family val="3"/>
            <charset val="128"/>
          </rPr>
          <t>4/1みたいに入力していただければ、2024年4月1日と表示されます。</t>
        </r>
        <r>
          <rPr>
            <sz val="9"/>
            <color indexed="81"/>
            <rFont val="ＭＳ Ｐゴシック"/>
            <family val="3"/>
            <charset val="128"/>
          </rPr>
          <t xml:space="preserve">
</t>
        </r>
      </text>
    </comment>
    <comment ref="Q39" authorId="0">
      <text>
        <r>
          <rPr>
            <b/>
            <sz val="9"/>
            <color indexed="81"/>
            <rFont val="ＭＳ Ｐゴシック"/>
            <family val="3"/>
            <charset val="128"/>
          </rPr>
          <t>ドロップダウンリストから選択してください。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<sst xmlns="http://schemas.openxmlformats.org/spreadsheetml/2006/main" count="184" uniqueCount="138">
  <si>
    <t>申込日</t>
    <rPh sb="0" eb="3">
      <t>モウシコミビ</t>
    </rPh>
    <phoneticPr fontId="5"/>
  </si>
  <si>
    <t>事業所名</t>
    <rPh sb="0" eb="4">
      <t>ジギョウショメイ</t>
    </rPh>
    <phoneticPr fontId="5"/>
  </si>
  <si>
    <t>所在地</t>
    <rPh sb="0" eb="3">
      <t>ショザイチ</t>
    </rPh>
    <phoneticPr fontId="5"/>
  </si>
  <si>
    <t>申込責任者</t>
    <rPh sb="0" eb="5">
      <t>モウシコミセキニンシャ</t>
    </rPh>
    <phoneticPr fontId="5"/>
  </si>
  <si>
    <t>〒</t>
    <phoneticPr fontId="5"/>
  </si>
  <si>
    <t>部署</t>
    <rPh sb="0" eb="2">
      <t>ブショ</t>
    </rPh>
    <phoneticPr fontId="5"/>
  </si>
  <si>
    <t>氏名</t>
    <rPh sb="0" eb="2">
      <t>シメイ</t>
    </rPh>
    <phoneticPr fontId="5"/>
  </si>
  <si>
    <t>TEL</t>
    <phoneticPr fontId="5"/>
  </si>
  <si>
    <t>FAX</t>
    <phoneticPr fontId="5"/>
  </si>
  <si>
    <t>日付</t>
    <rPh sb="0" eb="2">
      <t>ヒヅケ</t>
    </rPh>
    <phoneticPr fontId="5"/>
  </si>
  <si>
    <t>試験方法
及びレベル</t>
    <phoneticPr fontId="5"/>
  </si>
  <si>
    <t>タイプ</t>
    <phoneticPr fontId="5"/>
  </si>
  <si>
    <t>タイプ
※UT
のみ</t>
    <phoneticPr fontId="5"/>
  </si>
  <si>
    <t>日付はHPでご確認ください。</t>
    <rPh sb="0" eb="2">
      <t>ヒヅケ</t>
    </rPh>
    <rPh sb="7" eb="9">
      <t>カクニン</t>
    </rPh>
    <phoneticPr fontId="5"/>
  </si>
  <si>
    <t>受付日</t>
    <rPh sb="0" eb="3">
      <t>ウケツケビ</t>
    </rPh>
    <phoneticPr fontId="6"/>
  </si>
  <si>
    <t>Ｎｏ</t>
    <phoneticPr fontId="6"/>
  </si>
  <si>
    <t>企業名</t>
    <rPh sb="0" eb="3">
      <t>キギョウメイ</t>
    </rPh>
    <phoneticPr fontId="6"/>
  </si>
  <si>
    <t>受講料</t>
    <rPh sb="0" eb="3">
      <t>ジュコウリョウ</t>
    </rPh>
    <phoneticPr fontId="6"/>
  </si>
  <si>
    <t>テキスト</t>
    <phoneticPr fontId="6"/>
  </si>
  <si>
    <t>入金日</t>
    <rPh sb="0" eb="2">
      <t>ニュウキン</t>
    </rPh>
    <rPh sb="2" eb="3">
      <t>ビ</t>
    </rPh>
    <phoneticPr fontId="6"/>
  </si>
  <si>
    <t>入金予定日</t>
    <rPh sb="0" eb="5">
      <t>ニュウキンヨテイビ</t>
    </rPh>
    <phoneticPr fontId="6"/>
  </si>
  <si>
    <t>請求書</t>
    <rPh sb="0" eb="3">
      <t>セイキュウショ</t>
    </rPh>
    <phoneticPr fontId="6"/>
  </si>
  <si>
    <t>住所</t>
    <rPh sb="0" eb="2">
      <t>ジュウショ</t>
    </rPh>
    <phoneticPr fontId="6"/>
  </si>
  <si>
    <t>課</t>
    <rPh sb="0" eb="1">
      <t>カ</t>
    </rPh>
    <phoneticPr fontId="6"/>
  </si>
  <si>
    <t>担当者氏名</t>
    <rPh sb="0" eb="3">
      <t>タントウシャ</t>
    </rPh>
    <rPh sb="3" eb="5">
      <t>シメイ</t>
    </rPh>
    <phoneticPr fontId="6"/>
  </si>
  <si>
    <t>ＴＥＬ</t>
    <phoneticPr fontId="6"/>
  </si>
  <si>
    <t>ＦＡＸ</t>
    <phoneticPr fontId="6"/>
  </si>
  <si>
    <t>アドレス</t>
    <phoneticPr fontId="6"/>
  </si>
  <si>
    <t>E-mailアドレス</t>
    <phoneticPr fontId="5"/>
  </si>
  <si>
    <t>受講者氏名</t>
    <phoneticPr fontId="6"/>
  </si>
  <si>
    <t>NO</t>
    <phoneticPr fontId="5"/>
  </si>
  <si>
    <t>試験方法
及びレベル</t>
    <rPh sb="0" eb="2">
      <t>シケン</t>
    </rPh>
    <rPh sb="2" eb="4">
      <t>ホウホウ</t>
    </rPh>
    <rPh sb="5" eb="6">
      <t>オヨ</t>
    </rPh>
    <phoneticPr fontId="5"/>
  </si>
  <si>
    <t>金額</t>
    <rPh sb="0" eb="2">
      <t>キンガク</t>
    </rPh>
    <phoneticPr fontId="5"/>
  </si>
  <si>
    <t>計</t>
    <rPh sb="0" eb="1">
      <t>ケイ</t>
    </rPh>
    <phoneticPr fontId="5"/>
  </si>
  <si>
    <t>テキストをご購入の方は、別添のテキスト購入一覧表に記入の上、</t>
    <rPh sb="6" eb="8">
      <t>コウニュウ</t>
    </rPh>
    <rPh sb="9" eb="10">
      <t>カタ</t>
    </rPh>
    <rPh sb="28" eb="29">
      <t>ウエ</t>
    </rPh>
    <phoneticPr fontId="5"/>
  </si>
  <si>
    <t>下記にテキスト代金の合計金額を記入して下さい。</t>
    <rPh sb="0" eb="2">
      <t>カキ</t>
    </rPh>
    <phoneticPr fontId="5"/>
  </si>
  <si>
    <t>振込先</t>
    <rPh sb="0" eb="2">
      <t>フリコミ</t>
    </rPh>
    <rPh sb="2" eb="3">
      <t>サキ</t>
    </rPh>
    <phoneticPr fontId="5"/>
  </si>
  <si>
    <r>
      <t>ｻﾞｲ</t>
    </r>
    <r>
      <rPr>
        <sz val="10.5"/>
        <color theme="1"/>
        <rFont val="Century"/>
        <family val="1"/>
      </rPr>
      <t>)</t>
    </r>
    <r>
      <rPr>
        <sz val="10.5"/>
        <color theme="1"/>
        <rFont val="ＭＳ 明朝"/>
        <family val="1"/>
        <charset val="128"/>
      </rPr>
      <t>ﾆﾎﾝﾖｳｾﾂｷﾞｼﾞｭﾂｾﾝﾀｰ</t>
    </r>
  </si>
  <si>
    <t>りそな銀行川崎支店当座預金 No.0413442</t>
    <phoneticPr fontId="5"/>
  </si>
  <si>
    <t>振込予定日</t>
    <rPh sb="0" eb="5">
      <t>フリコミヨテイビ</t>
    </rPh>
    <phoneticPr fontId="5"/>
  </si>
  <si>
    <t>請求書</t>
    <rPh sb="0" eb="3">
      <t>セイキュウショ</t>
    </rPh>
    <phoneticPr fontId="5"/>
  </si>
  <si>
    <t>210-0001</t>
    <phoneticPr fontId="5"/>
  </si>
  <si>
    <t>部署</t>
    <rPh sb="0" eb="2">
      <t>ブショ</t>
    </rPh>
    <phoneticPr fontId="6"/>
  </si>
  <si>
    <t>品質管理課</t>
    <rPh sb="0" eb="5">
      <t>ヒンシツカンリカ</t>
    </rPh>
    <phoneticPr fontId="5"/>
  </si>
  <si>
    <t>044-222-4102</t>
    <phoneticPr fontId="5"/>
  </si>
  <si>
    <t>hihakai@jwsc.or.jp</t>
    <phoneticPr fontId="5"/>
  </si>
  <si>
    <t>044-233-7976</t>
    <phoneticPr fontId="5"/>
  </si>
  <si>
    <t>神奈川県川崎市川崎区本町2-11-19</t>
    <rPh sb="0" eb="12">
      <t>210-0001</t>
    </rPh>
    <phoneticPr fontId="5"/>
  </si>
  <si>
    <t>※太枠内をご記入ください。</t>
    <rPh sb="1" eb="2">
      <t>フト</t>
    </rPh>
    <rPh sb="2" eb="4">
      <t>ワクナイ</t>
    </rPh>
    <rPh sb="6" eb="8">
      <t>キニュウ</t>
    </rPh>
    <phoneticPr fontId="5"/>
  </si>
  <si>
    <t>（一財）日本溶接技術センター</t>
    <rPh sb="1" eb="3">
      <t>イチザイ</t>
    </rPh>
    <rPh sb="4" eb="10">
      <t>ニホンヨウセツギジュツ</t>
    </rPh>
    <phoneticPr fontId="5"/>
  </si>
  <si>
    <t>溶接非破壊</t>
    <rPh sb="0" eb="2">
      <t>ヨウセツ</t>
    </rPh>
    <rPh sb="2" eb="3">
      <t>アラ</t>
    </rPh>
    <rPh sb="3" eb="5">
      <t>ハカイ</t>
    </rPh>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</si>
  <si>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</si>
  <si>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連絡欄</t>
    <rPh sb="0" eb="2">
      <t>レンラク</t>
    </rPh>
    <rPh sb="2" eb="3">
      <t>ラン</t>
    </rPh>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</si>
  <si>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</si>
  <si>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請求書到着、次第振込をさせていただきます。</t>
    <rPh sb="0" eb="3">
      <t>セイキュウショ</t>
    </rPh>
    <rPh sb="3" eb="5">
      <t>トウチャク</t>
    </rPh>
    <rPh sb="6" eb="8">
      <t>シダイ</t>
    </rPh>
    <rPh sb="8" eb="10">
      <t>フリコミ</t>
    </rPh>
    <phoneticPr fontId="5"/>
  </si>
  <si>
    <t>購入希望テキスト等一覧表</t>
  </si>
  <si>
    <t>購入希望テキスト等一覧表</t>
    <rPh sb="0" eb="4">
      <t>コウニュウキボウ</t>
    </rPh>
    <rPh sb="8" eb="12">
      <t>ナドイチランヒョウ</t>
    </rPh>
    <phoneticPr fontId="5"/>
  </si>
  <si>
    <t>番号</t>
  </si>
  <si>
    <t>テキスト名</t>
  </si>
  <si>
    <t>年版</t>
  </si>
  <si>
    <t>非破壊試験技術総論</t>
  </si>
  <si>
    <t>非破壊試験験技術者のための金属材料概論</t>
  </si>
  <si>
    <t>レベル3技術者のための材料科学及び認証システ ムに関する　　　　問題集（新規用)</t>
  </si>
  <si>
    <t>放射線透過試験Ⅰ</t>
  </si>
  <si>
    <t>放射線透過試験Ⅱ</t>
  </si>
  <si>
    <t>放射線透過試験Ⅲ</t>
  </si>
  <si>
    <t>放射線透過試験Ⅰ問題集</t>
  </si>
  <si>
    <t>放射線透過試験Ⅱ問題集</t>
  </si>
  <si>
    <t>放射線透過試験Ⅲ問題集</t>
  </si>
  <si>
    <t>放射線透過試験実験法</t>
  </si>
  <si>
    <t>放射線透過試験技術に関する写真及び解説</t>
  </si>
  <si>
    <t>鋳鋼品放射線透過写真きず像の分類用ゲージ</t>
  </si>
  <si>
    <t>―</t>
  </si>
  <si>
    <t>鋼溶接継手放射線透過写真きず像の分類用ゲー ジ</t>
  </si>
  <si>
    <t>アルミニウム溶接継手放射線透過写真きず像の　　　　　　　　　　分類用ゲージ</t>
    <rPh sb="31" eb="34">
      <t>ブンルイヨウ</t>
    </rPh>
    <phoneticPr fontId="5"/>
  </si>
  <si>
    <t>超音波探傷試験Ⅰ</t>
  </si>
  <si>
    <t>超音波探傷試験Ⅱ</t>
  </si>
  <si>
    <t>超音波探傷試験Ⅲ</t>
  </si>
  <si>
    <t>超音波厚さ測定Ⅰ</t>
  </si>
  <si>
    <t>超音波探傷試験Ⅰ問題集</t>
  </si>
  <si>
    <t>超音波探傷試験Ⅱ問題集</t>
  </si>
  <si>
    <t>超音波探傷試験Ⅲ問題集</t>
  </si>
  <si>
    <t>超音波厚さ測定Ⅰ問題集</t>
  </si>
  <si>
    <t>磁気探傷試験Ⅰ</t>
  </si>
  <si>
    <t>磁気探傷試験Ⅱ</t>
  </si>
  <si>
    <t>磁気探傷試験Ⅲ</t>
  </si>
  <si>
    <t>磁気探傷試験Ⅰ問題集</t>
  </si>
  <si>
    <t>磁気探傷試験Ⅱ問題集</t>
  </si>
  <si>
    <t>磁気探傷試験Ⅲ問題集</t>
  </si>
  <si>
    <t>磁気探傷試験実技参考書</t>
  </si>
  <si>
    <t>浸透探傷試験Ⅰ</t>
  </si>
  <si>
    <t>浸透探傷試験Ⅱ</t>
  </si>
  <si>
    <t>浸透探傷試験Ⅲ</t>
  </si>
  <si>
    <t>浸透探傷試験Ⅰ問題集</t>
  </si>
  <si>
    <t>浸透探傷試験Ⅱ問題集</t>
  </si>
  <si>
    <t>浸透探傷試験実技参考書</t>
  </si>
  <si>
    <t>申込者が申請書と異なる場合は連絡欄にご記入下さい。</t>
    <rPh sb="0" eb="3">
      <t>モウシコミシャ</t>
    </rPh>
    <rPh sb="4" eb="7">
      <t>シンセイショ</t>
    </rPh>
    <rPh sb="8" eb="9">
      <t>コト</t>
    </rPh>
    <rPh sb="11" eb="13">
      <t>バアイ</t>
    </rPh>
    <rPh sb="14" eb="16">
      <t>レンラク</t>
    </rPh>
    <rPh sb="16" eb="17">
      <t>ラン</t>
    </rPh>
    <rPh sb="19" eb="21">
      <t>キニュウ</t>
    </rPh>
    <rPh sb="21" eb="22">
      <t>クダ</t>
    </rPh>
    <phoneticPr fontId="5"/>
  </si>
  <si>
    <t>購入冊数を半角数字で入力して下さい。</t>
    <rPh sb="0" eb="2">
      <t>コウニュウ</t>
    </rPh>
    <rPh sb="2" eb="4">
      <t>サッスウ</t>
    </rPh>
    <rPh sb="5" eb="7">
      <t>ハンカク</t>
    </rPh>
    <rPh sb="7" eb="9">
      <t>スウジ</t>
    </rPh>
    <rPh sb="10" eb="12">
      <t>ニュウリョク</t>
    </rPh>
    <rPh sb="14" eb="15">
      <t>クダ</t>
    </rPh>
    <phoneticPr fontId="5"/>
  </si>
  <si>
    <t>合計額と申請書のテキスト代欄の額が一致していることを確認して下さい。</t>
    <rPh sb="0" eb="3">
      <t>ゴウケイガク</t>
    </rPh>
    <rPh sb="4" eb="6">
      <t>シンセイ</t>
    </rPh>
    <rPh sb="6" eb="7">
      <t>ショ</t>
    </rPh>
    <rPh sb="12" eb="13">
      <t>ダイ</t>
    </rPh>
    <rPh sb="13" eb="14">
      <t>ラン</t>
    </rPh>
    <rPh sb="15" eb="16">
      <t>ガク</t>
    </rPh>
    <rPh sb="17" eb="19">
      <t>イッチ</t>
    </rPh>
    <rPh sb="26" eb="28">
      <t>カクニン</t>
    </rPh>
    <rPh sb="30" eb="31">
      <t>クダ</t>
    </rPh>
    <phoneticPr fontId="5"/>
  </si>
  <si>
    <t>入力後、hihakai@jwsc.or.jpへ送付ください（頭書不要）。</t>
  </si>
  <si>
    <t>G</t>
  </si>
  <si>
    <t>R</t>
    <phoneticPr fontId="5"/>
  </si>
  <si>
    <t>G</t>
    <phoneticPr fontId="5"/>
  </si>
  <si>
    <t>日付</t>
    <rPh sb="0" eb="2">
      <t>ヒヅケ</t>
    </rPh>
    <phoneticPr fontId="5"/>
  </si>
  <si>
    <t>R</t>
  </si>
  <si>
    <t>JIS Z 2305 非破壊試験技術者の資格及び認証</t>
    <phoneticPr fontId="5"/>
  </si>
  <si>
    <t>合　計</t>
    <phoneticPr fontId="5"/>
  </si>
  <si>
    <t>探傷器タイプは受験申請時に申請予定の探傷器のタイプを選択してください。</t>
    <rPh sb="7" eb="12">
      <t>ジュケンシンセイジ</t>
    </rPh>
    <rPh sb="13" eb="15">
      <t>シンセイ</t>
    </rPh>
    <rPh sb="15" eb="17">
      <t>ヨテイ</t>
    </rPh>
    <rPh sb="18" eb="21">
      <t>タンショウキ</t>
    </rPh>
    <rPh sb="26" eb="28">
      <t>センタク</t>
    </rPh>
    <phoneticPr fontId="5"/>
  </si>
  <si>
    <t>請求書の[必要]または[不要]をご記入ください。</t>
    <rPh sb="0" eb="3">
      <t>セイキュウショ</t>
    </rPh>
    <rPh sb="5" eb="7">
      <t>ヒツヨウ</t>
    </rPh>
    <rPh sb="12" eb="14">
      <t>フヨウ</t>
    </rPh>
    <rPh sb="17" eb="19">
      <t>キニュウ</t>
    </rPh>
    <phoneticPr fontId="5"/>
  </si>
  <si>
    <t>必要</t>
  </si>
  <si>
    <t>ＵＴ１入門</t>
    <rPh sb="3" eb="5">
      <t>ニュウモン</t>
    </rPh>
    <phoneticPr fontId="5"/>
  </si>
  <si>
    <t>ＵＴ１基礎</t>
    <rPh sb="3" eb="5">
      <t>キソ</t>
    </rPh>
    <phoneticPr fontId="5"/>
  </si>
  <si>
    <t>ＵＴ２基礎</t>
    <rPh sb="3" eb="5">
      <t>キソ</t>
    </rPh>
    <phoneticPr fontId="5"/>
  </si>
  <si>
    <t>探傷器
タイプ</t>
    <rPh sb="0" eb="3">
      <t>タンショウキ</t>
    </rPh>
    <phoneticPr fontId="5"/>
  </si>
  <si>
    <t>受講コース</t>
    <rPh sb="0" eb="2">
      <t>ジュコウ</t>
    </rPh>
    <phoneticPr fontId="5"/>
  </si>
  <si>
    <t>溶接　一郎</t>
    <rPh sb="0" eb="2">
      <t>ヨウセツ</t>
    </rPh>
    <rPh sb="3" eb="5">
      <t>イチロウ</t>
    </rPh>
    <phoneticPr fontId="5"/>
  </si>
  <si>
    <t>溶接　二郎</t>
    <rPh sb="0" eb="2">
      <t>ヨウセツ</t>
    </rPh>
    <rPh sb="3" eb="5">
      <t>ジロウ</t>
    </rPh>
    <phoneticPr fontId="5"/>
  </si>
  <si>
    <t>溶接　三郎</t>
    <rPh sb="0" eb="2">
      <t>ヨウセツ</t>
    </rPh>
    <rPh sb="3" eb="5">
      <t>サブロウ</t>
    </rPh>
    <phoneticPr fontId="5"/>
  </si>
  <si>
    <t>溶接　四郎</t>
    <rPh sb="0" eb="2">
      <t>ヨウセツ</t>
    </rPh>
    <rPh sb="3" eb="5">
      <t>シロウ</t>
    </rPh>
    <phoneticPr fontId="5"/>
  </si>
  <si>
    <r>
      <rPr>
        <sz val="8"/>
        <color theme="1"/>
        <rFont val="ＭＳ Ｐゴシック"/>
        <family val="3"/>
        <charset val="128"/>
        <scheme val="minor"/>
      </rPr>
      <t>フリガナ</t>
    </r>
    <r>
      <rPr>
        <sz val="11"/>
        <color theme="1"/>
        <rFont val="ＭＳ Ｐゴシック"/>
        <family val="2"/>
        <charset val="128"/>
        <scheme val="minor"/>
      </rPr>
      <t xml:space="preserve">
氏　名</t>
    </r>
    <rPh sb="5" eb="6">
      <t>シ</t>
    </rPh>
    <rPh sb="7" eb="8">
      <t>ナ</t>
    </rPh>
    <phoneticPr fontId="5"/>
  </si>
  <si>
    <t>超音波探傷試験の略称にレベルの数字を付けたものを選択してください。　　EX）超音波探傷試験レベル２→ＵＴ２</t>
    <rPh sb="0" eb="5">
      <t>チョウオンパタンショウ</t>
    </rPh>
    <rPh sb="5" eb="7">
      <t>シケン</t>
    </rPh>
    <rPh sb="38" eb="45">
      <t>チョウオンパタンショウシケン</t>
    </rPh>
    <phoneticPr fontId="5"/>
  </si>
  <si>
    <t>ＵＴ１入門 + 基礎</t>
    <rPh sb="3" eb="5">
      <t>ニュウモン</t>
    </rPh>
    <rPh sb="8" eb="10">
      <t>キソ</t>
    </rPh>
    <phoneticPr fontId="5"/>
  </si>
  <si>
    <t>「受講コース」及び「探傷器タイプ」はドロップダウンリストから選択してください。</t>
    <rPh sb="1" eb="3">
      <t>ジュコウ</t>
    </rPh>
    <rPh sb="7" eb="8">
      <t>オヨ</t>
    </rPh>
    <rPh sb="10" eb="13">
      <t>タンショウキ</t>
    </rPh>
    <rPh sb="30" eb="32">
      <t>センタク</t>
    </rPh>
    <phoneticPr fontId="5"/>
  </si>
  <si>
    <t>超音波探傷試験の略称にレベルの数字を付けたものを選択してください。　　EX）超音波探傷試験レベル２→UT２</t>
    <rPh sb="38" eb="45">
      <t>チョウオンパタンショウシケン</t>
    </rPh>
    <phoneticPr fontId="5"/>
  </si>
  <si>
    <t>超音波探傷試験実技参考書</t>
    <phoneticPr fontId="5"/>
  </si>
  <si>
    <t>浸透探傷試験Ⅲ問題集</t>
    <phoneticPr fontId="5"/>
  </si>
  <si>
    <r>
      <t xml:space="preserve">日　付
</t>
    </r>
    <r>
      <rPr>
        <sz val="9"/>
        <color theme="1"/>
        <rFont val="ＭＳ Ｐゴシック"/>
        <family val="3"/>
        <charset val="128"/>
        <scheme val="minor"/>
      </rPr>
      <t>(受講初日)</t>
    </r>
    <rPh sb="0" eb="1">
      <t>ヒ</t>
    </rPh>
    <rPh sb="2" eb="3">
      <t>ツキ</t>
    </rPh>
    <rPh sb="5" eb="7">
      <t>ジュコウ</t>
    </rPh>
    <rPh sb="7" eb="9">
      <t>ショニチ</t>
    </rPh>
    <phoneticPr fontId="5"/>
  </si>
  <si>
    <t>税抜単価
（円）</t>
    <rPh sb="0" eb="2">
      <t>ゼイヌ</t>
    </rPh>
    <rPh sb="2" eb="4">
      <t>タンカ</t>
    </rPh>
    <rPh sb="6" eb="7">
      <t>エン</t>
    </rPh>
    <phoneticPr fontId="5"/>
  </si>
  <si>
    <t>購入数</t>
    <rPh sb="0" eb="3">
      <t>コウニュウスウ</t>
    </rPh>
    <phoneticPr fontId="5"/>
  </si>
  <si>
    <t>税抜金額
(円)</t>
    <rPh sb="0" eb="2">
      <t>ゼイヌキ</t>
    </rPh>
    <rPh sb="6" eb="7">
      <t>エン</t>
    </rPh>
    <phoneticPr fontId="5"/>
  </si>
  <si>
    <t>受講料(税抜)</t>
    <rPh sb="0" eb="3">
      <t>ジュコウリョウ</t>
    </rPh>
    <rPh sb="4" eb="6">
      <t>ゼイヌキ</t>
    </rPh>
    <phoneticPr fontId="5"/>
  </si>
  <si>
    <t>テキスト代(税抜)</t>
    <rPh sb="4" eb="5">
      <t>ダイ</t>
    </rPh>
    <rPh sb="6" eb="8">
      <t>ゼイヌキ</t>
    </rPh>
    <phoneticPr fontId="5"/>
  </si>
  <si>
    <t>小計(税抜)</t>
    <rPh sb="0" eb="2">
      <t>ショウケイ</t>
    </rPh>
    <rPh sb="3" eb="5">
      <t>ゼイヌキ</t>
    </rPh>
    <phoneticPr fontId="5"/>
  </si>
  <si>
    <t>消費税(10%)</t>
    <rPh sb="0" eb="3">
      <t>ショウヒゼイ</t>
    </rPh>
    <phoneticPr fontId="5"/>
  </si>
  <si>
    <t>合計</t>
    <rPh sb="0" eb="2">
      <t>ゴウケイ</t>
    </rPh>
    <phoneticPr fontId="5"/>
  </si>
  <si>
    <t>鉄鋼材料の磁気及び浸透探傷試験による欠陥指示模様の参考写真集</t>
    <rPh sb="21" eb="22">
      <t>ジ</t>
    </rPh>
    <rPh sb="22" eb="24">
      <t>モヨウ</t>
    </rPh>
    <rPh sb="25" eb="30">
      <t>サンコウシャシンシュウ</t>
    </rPh>
    <phoneticPr fontId="5"/>
  </si>
  <si>
    <r>
      <t>2024</t>
    </r>
    <r>
      <rPr>
        <b/>
        <sz val="16"/>
        <color theme="1"/>
        <rFont val="ＭＳ Ｐ明朝"/>
        <family val="1"/>
        <charset val="128"/>
      </rPr>
      <t>年秋期</t>
    </r>
    <r>
      <rPr>
        <b/>
        <sz val="16"/>
        <color theme="1"/>
        <rFont val="Century"/>
        <family val="1"/>
      </rPr>
      <t xml:space="preserve"> </t>
    </r>
    <r>
      <rPr>
        <b/>
        <sz val="16"/>
        <color theme="1"/>
        <rFont val="ＭＳ Ｐ明朝"/>
        <family val="1"/>
        <charset val="128"/>
      </rPr>
      <t>超音波探傷試験基礎講習会申込書</t>
    </r>
    <rPh sb="5" eb="6">
      <t>アキ</t>
    </rPh>
    <rPh sb="8" eb="15">
      <t>チョウオンパタンショウシケン</t>
    </rPh>
    <rPh sb="15" eb="17">
      <t>キソ</t>
    </rPh>
    <rPh sb="17" eb="20">
      <t>コウシュウカイ</t>
    </rPh>
    <phoneticPr fontId="5"/>
  </si>
  <si>
    <t>6月12日，6月17日</t>
    <rPh sb="1" eb="2">
      <t>ツキ</t>
    </rPh>
    <rPh sb="4" eb="5">
      <t>ニチ</t>
    </rPh>
    <rPh sb="7" eb="8">
      <t>ガツ</t>
    </rPh>
    <rPh sb="10" eb="11">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</si>
</sst>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411]ge\.m\.d;@"/>
    <numFmt numFmtId="177" formatCode="yyyy&quot;年&quot;m&quot;月&quot;d&quot;日&quot;;@"/>
    <numFmt numFmtId="178" formatCode="#&quot;冊&quot;"/>
    <numFmt numFmtId="179" formatCode="#&quot;枚&quot;"/>
    <numFmt numFmtId="180" formatCode="#,##0&quot;円&quot;"/>
  </numFmts>
  <fonts count="30"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b/>
      <sz val="16"/>
      <color theme="1"/>
      <name val="Century"/>
      <family val="1"/>
    </font>
    <font>
      <sz val="10.5"/>
      <color theme="1"/>
      <name val="ＭＳ 明朝"/>
      <family val="1"/>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color rgb="FFFF0000"/>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scheme val="minor"/>
    </font>
    <font>
      <u/>
      <sz val="11"/>
      <color rgb="FFFF0000"/>
      <name val="ＭＳ Ｐゴシック"/>
      <family val="3"/>
      <charset val="128"/>
    </font>
    <font>
      <sz val="17"/>
      <color theme="1"/>
      <name val="ＭＳ Ｐゴシック"/>
      <family val="3"/>
      <charset val="128"/>
    </font>
    <font>
      <b/>
      <sz val="20"/>
      <color theme="1"/>
      <name val="ＭＳ Ｐゴシック"/>
      <family val="3"/>
      <charset val="128"/>
    </font>
    <font>
      <sz val="9"/>
      <color theme="1"/>
      <name val="ＭＳ Ｐゴシック"/>
      <family val="3"/>
      <charset val="128"/>
    </font>
    <font>
      <u/>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11"/>
      <color theme="1"/>
      <name val="ＭＳ Ｐゴシック"/>
      <family val="3"/>
      <charset val="128"/>
      <scheme val="minor"/>
    </font>
    <font>
      <sz val="8"/>
      <name val="ＭＳ Ｐゴシック"/>
      <family val="2"/>
      <charset val="128"/>
      <scheme val="minor"/>
    </font>
    <font>
      <sz val="9"/>
      <color theme="1"/>
      <name val="ＭＳ Ｐゴシック"/>
      <family val="3"/>
      <charset val="128"/>
      <scheme val="minor"/>
    </font>
    <font>
      <sz val="9"/>
      <color theme="0"/>
      <name val="ＭＳ Ｐゴシック"/>
      <family val="3"/>
      <charset val="128"/>
    </font>
    <font>
      <b/>
      <sz val="16"/>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248">
    <xf numFmtId="0" fontId="0" fillId="0" borderId="0" xfId="0">
      <alignment vertical="center"/>
    </xf>
    <xf numFmtId="0" fontId="0" fillId="0" borderId="7" xfId="0" applyBorder="1" applyAlignment="1">
      <alignment horizontal="center" vertical="center"/>
    </xf>
    <xf numFmtId="0" fontId="0" fillId="0" borderId="0" xfId="0" applyAlignment="1">
      <alignment vertical="center" wrapText="1"/>
    </xf>
    <xf numFmtId="14" fontId="0" fillId="0" borderId="7" xfId="0" applyNumberFormat="1" applyBorder="1" applyAlignment="1">
      <alignment horizontal="center" vertical="center"/>
    </xf>
    <xf numFmtId="0" fontId="0" fillId="0" borderId="11" xfId="0" applyBorder="1" applyAlignment="1">
      <alignment horizontal="center" vertical="center"/>
    </xf>
    <xf numFmtId="41" fontId="0" fillId="0" borderId="11" xfId="1" applyNumberFormat="1" applyFont="1" applyBorder="1" applyAlignment="1">
      <alignment horizontal="center" vertical="center"/>
    </xf>
    <xf numFmtId="14" fontId="0" fillId="0" borderId="11" xfId="0" applyNumberFormat="1" applyBorder="1" applyAlignment="1">
      <alignment horizontal="center" vertical="center"/>
    </xf>
    <xf numFmtId="176" fontId="0" fillId="0" borderId="11" xfId="0" applyNumberFormat="1" applyBorder="1" applyAlignment="1">
      <alignment horizontal="center" vertical="center"/>
    </xf>
    <xf numFmtId="14" fontId="0" fillId="0" borderId="2" xfId="0" applyNumberFormat="1" applyBorder="1">
      <alignment vertical="center"/>
    </xf>
    <xf numFmtId="0" fontId="0" fillId="0" borderId="2" xfId="0" applyBorder="1">
      <alignment vertical="center"/>
    </xf>
    <xf numFmtId="41" fontId="0" fillId="0" borderId="2" xfId="1" applyNumberFormat="1" applyFont="1" applyBorder="1">
      <alignment vertical="center"/>
    </xf>
    <xf numFmtId="176" fontId="0" fillId="0" borderId="2" xfId="0" applyNumberFormat="1" applyBorder="1" applyAlignment="1">
      <alignment horizontal="center" vertical="center"/>
    </xf>
    <xf numFmtId="41" fontId="0" fillId="0" borderId="2" xfId="0" applyNumberFormat="1" applyBorder="1">
      <alignment vertical="center"/>
    </xf>
    <xf numFmtId="56" fontId="0" fillId="0" borderId="2" xfId="0" applyNumberFormat="1" applyBorder="1" applyAlignment="1">
      <alignment vertical="center" shrinkToFit="1"/>
    </xf>
    <xf numFmtId="38" fontId="0" fillId="0" borderId="0" xfId="1" applyFont="1" applyAlignment="1">
      <alignment vertical="center" wrapText="1"/>
    </xf>
    <xf numFmtId="38" fontId="0" fillId="0" borderId="0" xfId="1" applyFont="1">
      <alignment vertical="center"/>
    </xf>
    <xf numFmtId="38" fontId="0" fillId="0" borderId="2" xfId="1" applyFont="1" applyBorder="1">
      <alignment vertical="center"/>
    </xf>
    <xf numFmtId="0" fontId="4" fillId="0" borderId="0" xfId="0" applyFont="1">
      <alignment vertical="center"/>
    </xf>
    <xf numFmtId="0" fontId="0" fillId="0" borderId="0" xfId="0" applyProtection="1">
      <alignment vertical="center"/>
      <protection locked="0"/>
    </xf>
    <xf numFmtId="0" fontId="0" fillId="0" borderId="34" xfId="0" applyBorder="1" applyProtection="1">
      <alignment vertical="center"/>
      <protection locked="0"/>
    </xf>
    <xf numFmtId="0" fontId="0" fillId="2" borderId="8" xfId="0" applyFill="1" applyBorder="1">
      <alignment vertical="center"/>
    </xf>
    <xf numFmtId="0" fontId="0" fillId="2" borderId="9" xfId="0" applyFill="1" applyBorder="1">
      <alignment vertical="center"/>
    </xf>
    <xf numFmtId="0" fontId="0" fillId="2" borderId="0" xfId="0" applyFill="1" applyProtection="1">
      <alignment vertical="center"/>
      <protection locked="0"/>
    </xf>
    <xf numFmtId="0" fontId="13" fillId="0" borderId="0" xfId="0" applyFont="1" applyAlignment="1">
      <alignment horizontal="left" vertical="center" indent="13"/>
    </xf>
    <xf numFmtId="0" fontId="0" fillId="0" borderId="41" xfId="0" applyBorder="1" applyAlignment="1">
      <alignment horizontal="center" vertical="center"/>
    </xf>
    <xf numFmtId="0" fontId="16" fillId="0" borderId="0" xfId="0" applyFont="1">
      <alignment vertical="center"/>
    </xf>
    <xf numFmtId="0" fontId="15"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right" vertical="top" wrapText="1"/>
    </xf>
    <xf numFmtId="0" fontId="0" fillId="0" borderId="0" xfId="0" applyAlignment="1">
      <alignment horizontal="left" vertical="center"/>
    </xf>
    <xf numFmtId="0" fontId="17" fillId="0" borderId="0" xfId="0" applyFont="1">
      <alignment vertical="center"/>
    </xf>
    <xf numFmtId="178" fontId="15" fillId="0" borderId="46" xfId="0" applyNumberFormat="1" applyFont="1" applyBorder="1" applyAlignment="1" applyProtection="1">
      <alignment horizontal="right" vertical="center"/>
      <protection locked="0"/>
    </xf>
    <xf numFmtId="179" fontId="15" fillId="0" borderId="46" xfId="0" applyNumberFormat="1" applyFont="1" applyBorder="1" applyAlignment="1" applyProtection="1">
      <alignment horizontal="right" vertical="center"/>
      <protection locked="0"/>
    </xf>
    <xf numFmtId="180" fontId="15" fillId="2" borderId="47" xfId="0" applyNumberFormat="1" applyFont="1" applyFill="1" applyBorder="1" applyAlignment="1">
      <alignment horizontal="right"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46" xfId="0" applyFont="1" applyFill="1" applyBorder="1" applyAlignment="1">
      <alignment vertical="top" wrapText="1"/>
    </xf>
    <xf numFmtId="0" fontId="15" fillId="2" borderId="46" xfId="0" applyFont="1" applyFill="1" applyBorder="1" applyAlignment="1">
      <alignment horizontal="center" vertical="center"/>
    </xf>
    <xf numFmtId="3" fontId="15" fillId="2" borderId="46" xfId="0" applyNumberFormat="1" applyFont="1" applyFill="1" applyBorder="1" applyAlignment="1">
      <alignment horizontal="center" vertical="center"/>
    </xf>
    <xf numFmtId="0" fontId="15" fillId="2" borderId="45" xfId="0" applyFont="1" applyFill="1" applyBorder="1" applyAlignment="1">
      <alignment horizontal="center" vertical="center"/>
    </xf>
    <xf numFmtId="0" fontId="14" fillId="0" borderId="0" xfId="0" applyFont="1" applyAlignment="1">
      <alignment horizontal="center" vertical="top"/>
    </xf>
    <xf numFmtId="0" fontId="0" fillId="0" borderId="0" xfId="0" applyAlignment="1">
      <alignment horizontal="center" vertical="top"/>
    </xf>
    <xf numFmtId="0" fontId="13" fillId="0" borderId="0" xfId="0" applyFont="1" applyAlignment="1">
      <alignment horizontal="center" vertical="top"/>
    </xf>
    <xf numFmtId="0" fontId="19" fillId="0" borderId="0" xfId="0" applyFont="1">
      <alignment vertical="center"/>
    </xf>
    <xf numFmtId="56" fontId="0" fillId="0" borderId="0" xfId="0" applyNumberFormat="1">
      <alignment vertical="center"/>
    </xf>
    <xf numFmtId="0" fontId="8" fillId="0" borderId="0" xfId="0" applyFont="1">
      <alignment vertical="center"/>
    </xf>
    <xf numFmtId="0" fontId="15" fillId="2" borderId="56" xfId="0" applyFont="1" applyFill="1" applyBorder="1" applyAlignment="1">
      <alignment horizontal="left" vertical="top" wrapText="1"/>
    </xf>
    <xf numFmtId="0" fontId="15" fillId="2" borderId="57" xfId="0" applyFont="1" applyFill="1" applyBorder="1" applyAlignment="1">
      <alignment horizontal="right" vertical="top"/>
    </xf>
    <xf numFmtId="0" fontId="15" fillId="2" borderId="57" xfId="0" applyFont="1" applyFill="1" applyBorder="1" applyAlignment="1">
      <alignment horizontal="center" vertical="center"/>
    </xf>
    <xf numFmtId="180" fontId="18" fillId="2" borderId="58" xfId="0" applyNumberFormat="1" applyFont="1" applyFill="1" applyBorder="1" applyAlignment="1">
      <alignment horizontal="right" vertical="center"/>
    </xf>
    <xf numFmtId="0" fontId="25" fillId="0" borderId="0" xfId="0" applyFont="1">
      <alignment vertical="center"/>
    </xf>
    <xf numFmtId="14" fontId="0" fillId="0" borderId="2" xfId="0" applyNumberFormat="1" applyBorder="1" applyAlignment="1">
      <alignment vertical="center" shrinkToFit="1"/>
    </xf>
    <xf numFmtId="0" fontId="0" fillId="2" borderId="0" xfId="0" applyFill="1" applyAlignment="1">
      <alignment horizontal="center" vertical="center"/>
    </xf>
    <xf numFmtId="31" fontId="0" fillId="0" borderId="0" xfId="0" applyNumberFormat="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0" borderId="43" xfId="0" applyFont="1" applyBorder="1" applyAlignment="1">
      <alignment horizontal="center" vertical="center" wrapText="1"/>
    </xf>
    <xf numFmtId="0" fontId="15" fillId="2" borderId="44" xfId="0" applyFont="1" applyFill="1" applyBorder="1" applyAlignment="1">
      <alignment horizontal="center" vertical="center" wrapText="1"/>
    </xf>
    <xf numFmtId="178" fontId="28" fillId="0" borderId="57" xfId="0" applyNumberFormat="1" applyFont="1" applyBorder="1" applyAlignment="1">
      <alignment horizontal="right" vertical="center"/>
    </xf>
    <xf numFmtId="0" fontId="0" fillId="0" borderId="2" xfId="0" applyBorder="1" applyAlignment="1">
      <alignment vertical="center" shrinkToFit="1"/>
    </xf>
    <xf numFmtId="177" fontId="0" fillId="0" borderId="2" xfId="0" applyNumberFormat="1" applyBorder="1" applyAlignment="1">
      <alignment vertical="center" shrinkToFit="1"/>
    </xf>
    <xf numFmtId="31" fontId="8" fillId="0" borderId="0" xfId="0" applyNumberFormat="1" applyFont="1" applyAlignment="1" applyProtection="1">
      <alignment horizontal="center" vertical="center"/>
      <protection locked="0"/>
    </xf>
    <xf numFmtId="0" fontId="0" fillId="3" borderId="0" xfId="0" applyFill="1" applyAlignment="1">
      <alignment horizontal="center" vertical="center"/>
    </xf>
    <xf numFmtId="0" fontId="0" fillId="0" borderId="0" xfId="0" applyAlignment="1">
      <alignment horizontal="left" vertical="top" wrapText="1"/>
    </xf>
    <xf numFmtId="0" fontId="0" fillId="2" borderId="14" xfId="0" applyFill="1" applyBorder="1" applyAlignment="1" applyProtection="1">
      <alignment horizontal="center" vertical="center" wrapText="1"/>
      <protection locked="0"/>
    </xf>
    <xf numFmtId="0" fontId="0" fillId="2" borderId="39"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8" fillId="0" borderId="17"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0" fillId="2" borderId="2" xfId="0" applyFill="1" applyBorder="1" applyAlignment="1">
      <alignment horizontal="center" vertical="center"/>
    </xf>
    <xf numFmtId="180" fontId="0" fillId="2" borderId="11" xfId="0" applyNumberFormat="1" applyFill="1" applyBorder="1" applyAlignment="1">
      <alignment horizontal="center" vertical="center"/>
    </xf>
    <xf numFmtId="31" fontId="8" fillId="0" borderId="30" xfId="0" applyNumberFormat="1" applyFont="1" applyBorder="1" applyAlignment="1" applyProtection="1">
      <alignment horizontal="center" vertical="center"/>
      <protection locked="0"/>
    </xf>
    <xf numFmtId="31" fontId="8" fillId="0" borderId="31" xfId="0" applyNumberFormat="1" applyFont="1" applyBorder="1" applyAlignment="1" applyProtection="1">
      <alignment horizontal="center" vertical="center"/>
      <protection locked="0"/>
    </xf>
    <xf numFmtId="0" fontId="0" fillId="2" borderId="8" xfId="0" applyFill="1" applyBorder="1" applyAlignment="1">
      <alignment horizontal="center" vertical="center"/>
    </xf>
    <xf numFmtId="0" fontId="8" fillId="0" borderId="26"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180" fontId="0" fillId="2" borderId="13" xfId="0" applyNumberFormat="1" applyFill="1" applyBorder="1" applyAlignment="1">
      <alignment horizontal="center" vertical="center"/>
    </xf>
    <xf numFmtId="180" fontId="0" fillId="0" borderId="26" xfId="0" applyNumberFormat="1" applyBorder="1" applyAlignment="1" applyProtection="1">
      <alignment horizontal="center" vertical="center"/>
      <protection locked="0"/>
    </xf>
    <xf numFmtId="180" fontId="0" fillId="0" borderId="27" xfId="0" applyNumberFormat="1" applyBorder="1" applyAlignment="1" applyProtection="1">
      <alignment horizontal="center" vertical="center"/>
      <protection locked="0"/>
    </xf>
    <xf numFmtId="180" fontId="0" fillId="0" borderId="28" xfId="0" applyNumberFormat="1" applyBorder="1" applyAlignment="1" applyProtection="1">
      <alignment horizontal="center" vertical="center"/>
      <protection locked="0"/>
    </xf>
    <xf numFmtId="0" fontId="4" fillId="2" borderId="13" xfId="0" applyFont="1" applyFill="1" applyBorder="1" applyAlignment="1">
      <alignment horizontal="center"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0" fillId="2" borderId="10" xfId="0" applyFill="1" applyBorder="1" applyAlignment="1">
      <alignment horizontal="right" vertical="center"/>
    </xf>
    <xf numFmtId="180" fontId="0" fillId="2" borderId="8" xfId="0" applyNumberFormat="1" applyFill="1" applyBorder="1" applyAlignment="1">
      <alignment horizontal="center" vertical="center"/>
    </xf>
    <xf numFmtId="180" fontId="0" fillId="2" borderId="9" xfId="0" applyNumberFormat="1" applyFill="1" applyBorder="1" applyAlignment="1">
      <alignment horizontal="center" vertical="center"/>
    </xf>
    <xf numFmtId="180" fontId="0" fillId="2" borderId="10" xfId="0" applyNumberFormat="1" applyFill="1" applyBorder="1" applyAlignment="1">
      <alignment horizontal="center" vertical="center"/>
    </xf>
    <xf numFmtId="0" fontId="23" fillId="0" borderId="35" xfId="0" applyFont="1" applyBorder="1" applyAlignment="1">
      <alignment horizontal="center"/>
    </xf>
    <xf numFmtId="0" fontId="24" fillId="0" borderId="0" xfId="0" applyFont="1" applyAlignment="1">
      <alignment horizontal="center"/>
    </xf>
    <xf numFmtId="0" fontId="24" fillId="0" borderId="34" xfId="0" applyFont="1" applyBorder="1" applyAlignment="1">
      <alignment horizontal="center"/>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3" fillId="0" borderId="3"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80" fontId="0" fillId="2" borderId="61" xfId="1" applyNumberFormat="1" applyFont="1" applyFill="1" applyBorder="1" applyAlignment="1" applyProtection="1">
      <alignment horizontal="right" vertical="center" indent="2"/>
    </xf>
    <xf numFmtId="180" fontId="0" fillId="2" borderId="4" xfId="1" applyNumberFormat="1" applyFont="1" applyFill="1" applyBorder="1" applyAlignment="1" applyProtection="1">
      <alignment horizontal="right" vertical="center" indent="2"/>
    </xf>
    <xf numFmtId="180" fontId="0" fillId="2" borderId="5" xfId="1" applyNumberFormat="1" applyFont="1" applyFill="1" applyBorder="1" applyAlignment="1" applyProtection="1">
      <alignment horizontal="right" vertical="center" indent="2"/>
    </xf>
    <xf numFmtId="180" fontId="0" fillId="2" borderId="62" xfId="1" applyNumberFormat="1" applyFont="1" applyFill="1" applyBorder="1" applyAlignment="1" applyProtection="1">
      <alignment horizontal="right" vertical="center" indent="2"/>
    </xf>
    <xf numFmtId="180" fontId="0" fillId="2" borderId="1" xfId="1" applyNumberFormat="1" applyFont="1" applyFill="1" applyBorder="1" applyAlignment="1" applyProtection="1">
      <alignment horizontal="right" vertical="center" indent="2"/>
    </xf>
    <xf numFmtId="180" fontId="0" fillId="2" borderId="7" xfId="1" applyNumberFormat="1" applyFont="1" applyFill="1" applyBorder="1" applyAlignment="1" applyProtection="1">
      <alignment horizontal="right" vertical="center" indent="2"/>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8" fillId="0" borderId="29"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0" fillId="2" borderId="6" xfId="0" applyFill="1" applyBorder="1" applyAlignment="1">
      <alignment horizontal="center" vertical="center"/>
    </xf>
    <xf numFmtId="0" fontId="12" fillId="0" borderId="26" xfId="2" applyFon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35" xfId="0" applyFill="1" applyBorder="1" applyAlignment="1">
      <alignment horizontal="center" vertical="center"/>
    </xf>
    <xf numFmtId="0" fontId="0" fillId="2" borderId="34" xfId="0" applyFill="1" applyBorder="1" applyAlignment="1">
      <alignment horizontal="center" vertical="center"/>
    </xf>
    <xf numFmtId="0" fontId="3" fillId="0" borderId="0" xfId="0" applyFont="1" applyAlignment="1">
      <alignment horizontal="center" vertical="center"/>
    </xf>
    <xf numFmtId="177" fontId="11" fillId="0" borderId="29" xfId="0" applyNumberFormat="1" applyFont="1" applyBorder="1" applyAlignment="1" applyProtection="1">
      <alignment horizontal="center" vertical="center"/>
      <protection locked="0"/>
    </xf>
    <xf numFmtId="177" fontId="11" fillId="0" borderId="30" xfId="0" applyNumberFormat="1" applyFont="1" applyBorder="1" applyAlignment="1" applyProtection="1">
      <alignment horizontal="center" vertical="center"/>
      <protection locked="0"/>
    </xf>
    <xf numFmtId="177" fontId="11" fillId="0" borderId="31" xfId="0" applyNumberFormat="1" applyFont="1" applyBorder="1" applyAlignment="1" applyProtection="1">
      <alignment horizontal="center" vertical="center"/>
      <protection locked="0"/>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29"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0" fillId="0" borderId="0" xfId="0" applyAlignment="1">
      <alignment horizontal="right" vertical="center"/>
    </xf>
    <xf numFmtId="0" fontId="0" fillId="2" borderId="59" xfId="0"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11" fillId="0" borderId="35" xfId="0" applyFont="1" applyBorder="1" applyAlignment="1">
      <alignment horizontal="center" vertical="center"/>
    </xf>
    <xf numFmtId="0" fontId="11" fillId="0" borderId="0" xfId="0" applyFont="1" applyAlignment="1">
      <alignment horizontal="center" vertical="center"/>
    </xf>
    <xf numFmtId="0" fontId="11" fillId="0" borderId="34"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56" fontId="11" fillId="0" borderId="35" xfId="0" applyNumberFormat="1" applyFont="1" applyBorder="1" applyAlignment="1">
      <alignment horizontal="center" vertical="center"/>
    </xf>
    <xf numFmtId="56" fontId="11" fillId="0" borderId="0" xfId="0" applyNumberFormat="1" applyFont="1" applyAlignment="1">
      <alignment horizontal="center" vertical="center"/>
    </xf>
    <xf numFmtId="56" fontId="11" fillId="0" borderId="6" xfId="0" applyNumberFormat="1" applyFont="1" applyBorder="1" applyAlignment="1">
      <alignment horizontal="center" vertical="center"/>
    </xf>
    <xf numFmtId="56" fontId="11" fillId="0" borderId="1" xfId="0" applyNumberFormat="1" applyFont="1" applyBorder="1" applyAlignment="1">
      <alignment horizontal="center" vertical="center"/>
    </xf>
    <xf numFmtId="0" fontId="8" fillId="0" borderId="3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25" fillId="2" borderId="22" xfId="0" applyFont="1" applyFill="1" applyBorder="1" applyAlignment="1">
      <alignment horizontal="center" vertical="center" wrapText="1"/>
    </xf>
    <xf numFmtId="0" fontId="0" fillId="2" borderId="22" xfId="0"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56" fontId="11" fillId="0" borderId="3" xfId="0" applyNumberFormat="1" applyFont="1" applyBorder="1" applyAlignment="1">
      <alignment horizontal="center" vertical="center"/>
    </xf>
    <xf numFmtId="56" fontId="11" fillId="0" borderId="4" xfId="0" applyNumberFormat="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17"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39"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0" fillId="0" borderId="40" xfId="0" applyBorder="1" applyAlignment="1" applyProtection="1">
      <alignment horizontal="center" vertical="top" wrapText="1"/>
      <protection locked="0"/>
    </xf>
    <xf numFmtId="0" fontId="20" fillId="0" borderId="26"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177" fontId="0" fillId="0" borderId="29" xfId="0" applyNumberFormat="1" applyBorder="1" applyAlignment="1" applyProtection="1">
      <alignment horizontal="center" vertical="center"/>
      <protection locked="0"/>
    </xf>
    <xf numFmtId="177" fontId="0" fillId="0" borderId="30" xfId="0" applyNumberForma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26" fillId="0" borderId="35" xfId="0" applyFont="1" applyBorder="1" applyAlignment="1">
      <alignment horizontal="center"/>
    </xf>
    <xf numFmtId="0" fontId="26" fillId="0" borderId="0" xfId="0" applyFont="1" applyAlignment="1">
      <alignment horizontal="center"/>
    </xf>
    <xf numFmtId="0" fontId="26" fillId="0" borderId="34" xfId="0" applyFont="1" applyBorder="1" applyAlignment="1">
      <alignment horizontal="center"/>
    </xf>
    <xf numFmtId="0" fontId="7" fillId="0" borderId="26" xfId="2"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34" xfId="0" applyFont="1" applyBorder="1" applyAlignment="1" applyProtection="1">
      <alignment horizontal="center" vertical="center"/>
      <protection locked="0"/>
    </xf>
    <xf numFmtId="56" fontId="21" fillId="0" borderId="35" xfId="0" applyNumberFormat="1" applyFont="1" applyBorder="1" applyAlignment="1">
      <alignment horizontal="center" vertical="center"/>
    </xf>
    <xf numFmtId="56" fontId="21" fillId="0" borderId="0" xfId="0" applyNumberFormat="1" applyFont="1" applyAlignment="1">
      <alignment horizontal="center" vertical="center"/>
    </xf>
    <xf numFmtId="56" fontId="21" fillId="0" borderId="6" xfId="0" applyNumberFormat="1" applyFont="1" applyBorder="1" applyAlignment="1">
      <alignment horizontal="center" vertical="center"/>
    </xf>
    <xf numFmtId="56" fontId="21" fillId="0" borderId="1" xfId="0" applyNumberFormat="1" applyFont="1" applyBorder="1" applyAlignment="1">
      <alignment horizontal="center" vertical="center"/>
    </xf>
    <xf numFmtId="180" fontId="21" fillId="2" borderId="61" xfId="1" applyNumberFormat="1" applyFont="1" applyFill="1" applyBorder="1" applyAlignment="1" applyProtection="1">
      <alignment horizontal="right" vertical="center" indent="2"/>
    </xf>
    <xf numFmtId="180" fontId="21" fillId="2" borderId="4" xfId="1" applyNumberFormat="1" applyFont="1" applyFill="1" applyBorder="1" applyAlignment="1" applyProtection="1">
      <alignment horizontal="right" vertical="center" indent="2"/>
    </xf>
    <xf numFmtId="180" fontId="21" fillId="2" borderId="5" xfId="1" applyNumberFormat="1" applyFont="1" applyFill="1" applyBorder="1" applyAlignment="1" applyProtection="1">
      <alignment horizontal="right" vertical="center" indent="2"/>
    </xf>
    <xf numFmtId="180" fontId="21" fillId="2" borderId="62" xfId="1" applyNumberFormat="1" applyFont="1" applyFill="1" applyBorder="1" applyAlignment="1" applyProtection="1">
      <alignment horizontal="right" vertical="center" indent="2"/>
    </xf>
    <xf numFmtId="180" fontId="21" fillId="2" borderId="1" xfId="1" applyNumberFormat="1" applyFont="1" applyFill="1" applyBorder="1" applyAlignment="1" applyProtection="1">
      <alignment horizontal="right" vertical="center" indent="2"/>
    </xf>
    <xf numFmtId="180" fontId="21" fillId="2" borderId="7" xfId="1" applyNumberFormat="1" applyFont="1" applyFill="1" applyBorder="1" applyAlignment="1" applyProtection="1">
      <alignment horizontal="right" vertical="center" indent="2"/>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56" fontId="21" fillId="0" borderId="3" xfId="0" applyNumberFormat="1" applyFont="1" applyBorder="1" applyAlignment="1">
      <alignment horizontal="center" vertical="center"/>
    </xf>
    <xf numFmtId="56" fontId="21" fillId="0" borderId="4" xfId="0" applyNumberFormat="1" applyFont="1" applyBorder="1" applyAlignment="1">
      <alignment horizontal="center" vertical="center"/>
    </xf>
    <xf numFmtId="31" fontId="0" fillId="0" borderId="26" xfId="0" applyNumberFormat="1" applyBorder="1" applyAlignment="1" applyProtection="1">
      <alignment horizontal="center" vertical="center"/>
      <protection locked="0"/>
    </xf>
    <xf numFmtId="31" fontId="0" fillId="0" borderId="27" xfId="0" applyNumberFormat="1" applyBorder="1" applyAlignment="1" applyProtection="1">
      <alignment horizontal="center" vertical="center"/>
      <protection locked="0"/>
    </xf>
    <xf numFmtId="31" fontId="0" fillId="0" borderId="28" xfId="0" applyNumberFormat="1" applyBorder="1" applyAlignment="1" applyProtection="1">
      <alignment horizontal="center" vertical="center"/>
      <protection locked="0"/>
    </xf>
    <xf numFmtId="0" fontId="0" fillId="2" borderId="50" xfId="0" applyFill="1" applyBorder="1" applyAlignment="1">
      <alignment horizontal="center" vertical="center" textRotation="255"/>
    </xf>
    <xf numFmtId="0" fontId="0" fillId="2" borderId="51" xfId="0" applyFill="1" applyBorder="1" applyAlignment="1">
      <alignment horizontal="center" vertical="center" textRotation="255"/>
    </xf>
    <xf numFmtId="0" fontId="0" fillId="2" borderId="52" xfId="0" applyFill="1" applyBorder="1" applyAlignment="1">
      <alignment horizontal="center" vertical="center" textRotation="255"/>
    </xf>
    <xf numFmtId="0" fontId="0" fillId="0" borderId="5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5" xfId="0" applyBorder="1" applyAlignment="1" applyProtection="1">
      <alignment horizontal="center" vertical="center"/>
      <protection locked="0"/>
    </xf>
    <xf numFmtId="0" fontId="14" fillId="0" borderId="41" xfId="0" applyFont="1" applyBorder="1" applyAlignment="1">
      <alignment horizontal="center" vertical="center"/>
    </xf>
    <xf numFmtId="0" fontId="15" fillId="2" borderId="48" xfId="0" applyFont="1" applyFill="1" applyBorder="1" applyAlignment="1">
      <alignment horizontal="justify" vertical="center"/>
    </xf>
    <xf numFmtId="0" fontId="0" fillId="2" borderId="16" xfId="0" applyFill="1" applyBorder="1">
      <alignment vertical="center"/>
    </xf>
    <xf numFmtId="0" fontId="0" fillId="2" borderId="18" xfId="0" applyFill="1" applyBorder="1">
      <alignment vertical="center"/>
    </xf>
    <xf numFmtId="0" fontId="15" fillId="2" borderId="19" xfId="0" applyFont="1" applyFill="1" applyBorder="1" applyAlignment="1">
      <alignment horizontal="left" vertical="center"/>
    </xf>
    <xf numFmtId="0" fontId="0" fillId="2" borderId="9" xfId="0" applyFill="1" applyBorder="1" applyAlignment="1">
      <alignment horizontal="left" vertical="center"/>
    </xf>
    <xf numFmtId="0" fontId="0" fillId="2" borderId="20" xfId="0" applyFill="1" applyBorder="1" applyAlignment="1">
      <alignment horizontal="left" vertical="center"/>
    </xf>
    <xf numFmtId="0" fontId="15" fillId="2" borderId="19" xfId="0" applyFont="1" applyFill="1" applyBorder="1">
      <alignment vertical="center"/>
    </xf>
    <xf numFmtId="0" fontId="27" fillId="2" borderId="9" xfId="0" applyFont="1" applyFill="1" applyBorder="1">
      <alignment vertical="center"/>
    </xf>
    <xf numFmtId="0" fontId="27" fillId="2" borderId="20" xfId="0" applyFont="1" applyFill="1" applyBorder="1">
      <alignment vertical="center"/>
    </xf>
    <xf numFmtId="0" fontId="15" fillId="2" borderId="19" xfId="0" applyFont="1" applyFill="1" applyBorder="1" applyAlignment="1">
      <alignment horizontal="justify" vertical="center"/>
    </xf>
    <xf numFmtId="0" fontId="0" fillId="2" borderId="9" xfId="0" applyFill="1" applyBorder="1">
      <alignment vertical="center"/>
    </xf>
    <xf numFmtId="0" fontId="0" fillId="2" borderId="20" xfId="0" applyFill="1" applyBorder="1">
      <alignment vertical="center"/>
    </xf>
    <xf numFmtId="0" fontId="15" fillId="2" borderId="49" xfId="0" applyFont="1" applyFill="1" applyBorder="1">
      <alignment vertical="center"/>
    </xf>
    <xf numFmtId="0" fontId="0" fillId="2" borderId="23" xfId="0" applyFill="1" applyBorder="1">
      <alignment vertical="center"/>
    </xf>
    <xf numFmtId="0" fontId="0" fillId="2" borderId="25" xfId="0" applyFill="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ihakai@jwsc.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2"/>
  <sheetViews>
    <sheetView tabSelected="1" view="pageBreakPreview" zoomScale="115" zoomScaleNormal="100" zoomScaleSheetLayoutView="115" zoomScalePageLayoutView="80" workbookViewId="0">
      <selection activeCell="L31" sqref="L31"/>
    </sheetView>
  </sheetViews>
  <sheetFormatPr defaultColWidth="9" defaultRowHeight="13.5" x14ac:dyDescent="0.15"/>
  <cols>
    <col min="1" max="21" width="3.625" customWidth="1"/>
    <col min="22" max="22" width="2.75" customWidth="1"/>
    <col min="23" max="23" width="3" customWidth="1"/>
    <col min="24" max="40" width="3.625" customWidth="1"/>
  </cols>
  <sheetData>
    <row r="1" spans="1:27" ht="20.25" customHeight="1" thickBot="1" x14ac:dyDescent="0.2">
      <c r="A1" s="123" t="s">
        <v>136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7" ht="20.25" customHeight="1" thickBot="1" x14ac:dyDescent="0.2">
      <c r="A2" t="s">
        <v>99</v>
      </c>
      <c r="Q2" s="78" t="s">
        <v>0</v>
      </c>
      <c r="R2" s="101"/>
      <c r="S2" s="101"/>
      <c r="T2" s="124">
        <v>45444</v>
      </c>
      <c r="U2" s="125"/>
      <c r="V2" s="125"/>
      <c r="W2" s="125"/>
      <c r="X2" s="125"/>
      <c r="Y2" s="125"/>
      <c r="Z2" s="125"/>
      <c r="AA2" s="126"/>
    </row>
    <row r="3" spans="1:27" ht="20.25" customHeight="1" thickBot="1" x14ac:dyDescent="0.2">
      <c r="A3" t="s">
        <v>48</v>
      </c>
    </row>
    <row r="4" spans="1:27" ht="20.25" customHeight="1" thickBot="1" x14ac:dyDescent="0.2">
      <c r="A4" s="20" t="s">
        <v>1</v>
      </c>
      <c r="B4" s="21"/>
      <c r="C4" s="21"/>
      <c r="D4" s="115" t="s">
        <v>49</v>
      </c>
      <c r="E4" s="116"/>
      <c r="F4" s="116"/>
      <c r="G4" s="116"/>
      <c r="H4" s="116"/>
      <c r="I4" s="116"/>
      <c r="J4" s="116"/>
      <c r="K4" s="116"/>
      <c r="L4" s="116"/>
      <c r="M4" s="116"/>
      <c r="N4" s="116"/>
      <c r="O4" s="116"/>
      <c r="P4" s="116"/>
      <c r="Q4" s="116"/>
      <c r="R4" s="116"/>
      <c r="S4" s="116"/>
      <c r="T4" s="116"/>
      <c r="U4" s="116"/>
      <c r="V4" s="116"/>
      <c r="W4" s="116"/>
      <c r="X4" s="116"/>
      <c r="Y4" s="116"/>
      <c r="Z4" s="116"/>
      <c r="AA4" s="117"/>
    </row>
    <row r="5" spans="1:27" ht="20.25" customHeight="1" thickBot="1" x14ac:dyDescent="0.2">
      <c r="A5" s="127" t="s">
        <v>2</v>
      </c>
      <c r="B5" s="128"/>
      <c r="C5" s="128"/>
      <c r="D5" s="22" t="s">
        <v>4</v>
      </c>
      <c r="E5" s="130" t="s">
        <v>41</v>
      </c>
      <c r="F5" s="131"/>
      <c r="G5" s="131"/>
      <c r="H5" s="132"/>
      <c r="I5" s="18"/>
      <c r="J5" s="18"/>
      <c r="K5" s="18"/>
      <c r="L5" s="18"/>
      <c r="M5" s="18"/>
      <c r="N5" s="18"/>
      <c r="O5" s="18"/>
      <c r="P5" s="18"/>
      <c r="Q5" s="18"/>
      <c r="R5" s="18"/>
      <c r="S5" s="18"/>
      <c r="T5" s="18"/>
      <c r="U5" s="18"/>
      <c r="V5" s="18"/>
      <c r="W5" s="18"/>
      <c r="X5" s="18"/>
      <c r="Y5" s="18"/>
      <c r="Z5" s="18"/>
      <c r="AA5" s="19"/>
    </row>
    <row r="6" spans="1:27" ht="20.25" customHeight="1" thickBot="1" x14ac:dyDescent="0.2">
      <c r="A6" s="118"/>
      <c r="B6" s="129"/>
      <c r="C6" s="129"/>
      <c r="D6" s="133" t="s">
        <v>47</v>
      </c>
      <c r="E6" s="134"/>
      <c r="F6" s="135"/>
      <c r="G6" s="135"/>
      <c r="H6" s="135"/>
      <c r="I6" s="135"/>
      <c r="J6" s="135"/>
      <c r="K6" s="135"/>
      <c r="L6" s="135"/>
      <c r="M6" s="135"/>
      <c r="N6" s="135"/>
      <c r="O6" s="135"/>
      <c r="P6" s="135"/>
      <c r="Q6" s="135"/>
      <c r="R6" s="135"/>
      <c r="S6" s="135"/>
      <c r="T6" s="134"/>
      <c r="U6" s="134"/>
      <c r="V6" s="135"/>
      <c r="W6" s="135"/>
      <c r="X6" s="135"/>
      <c r="Y6" s="135"/>
      <c r="Z6" s="135"/>
      <c r="AA6" s="136"/>
    </row>
    <row r="7" spans="1:27" ht="20.25" customHeight="1" thickBot="1" x14ac:dyDescent="0.2">
      <c r="A7" s="74" t="s">
        <v>3</v>
      </c>
      <c r="B7" s="74"/>
      <c r="C7" s="74"/>
      <c r="D7" s="120" t="s">
        <v>5</v>
      </c>
      <c r="E7" s="121"/>
      <c r="F7" s="109" t="s">
        <v>43</v>
      </c>
      <c r="G7" s="110"/>
      <c r="H7" s="110"/>
      <c r="I7" s="110"/>
      <c r="J7" s="110"/>
      <c r="K7" s="110"/>
      <c r="L7" s="110"/>
      <c r="M7" s="110"/>
      <c r="N7" s="110"/>
      <c r="O7" s="110"/>
      <c r="P7" s="110"/>
      <c r="Q7" s="110"/>
      <c r="R7" s="110"/>
      <c r="S7" s="80"/>
      <c r="T7" s="122" t="s">
        <v>6</v>
      </c>
      <c r="U7" s="121"/>
      <c r="V7" s="109" t="s">
        <v>50</v>
      </c>
      <c r="W7" s="110"/>
      <c r="X7" s="110"/>
      <c r="Y7" s="110"/>
      <c r="Z7" s="110"/>
      <c r="AA7" s="80"/>
    </row>
    <row r="8" spans="1:27" ht="20.25" customHeight="1" thickBot="1" x14ac:dyDescent="0.25">
      <c r="A8" s="74" t="s">
        <v>7</v>
      </c>
      <c r="B8" s="74"/>
      <c r="C8" s="78"/>
      <c r="D8" s="109" t="s">
        <v>44</v>
      </c>
      <c r="E8" s="110"/>
      <c r="F8" s="110"/>
      <c r="G8" s="110"/>
      <c r="H8" s="110"/>
      <c r="I8" s="110"/>
      <c r="J8" s="110"/>
      <c r="K8" s="110"/>
      <c r="L8" s="110"/>
      <c r="M8" s="111"/>
      <c r="N8" s="80"/>
      <c r="O8" s="112" t="s">
        <v>8</v>
      </c>
      <c r="P8" s="113"/>
      <c r="Q8" s="114"/>
      <c r="R8" s="115" t="s">
        <v>46</v>
      </c>
      <c r="S8" s="116"/>
      <c r="T8" s="116"/>
      <c r="U8" s="116"/>
      <c r="V8" s="116"/>
      <c r="W8" s="116"/>
      <c r="X8" s="116"/>
      <c r="Y8" s="116"/>
      <c r="Z8" s="116"/>
      <c r="AA8" s="117"/>
    </row>
    <row r="9" spans="1:27" ht="20.25" customHeight="1" thickBot="1" x14ac:dyDescent="0.2">
      <c r="A9" s="74" t="s">
        <v>28</v>
      </c>
      <c r="B9" s="74"/>
      <c r="C9" s="74"/>
      <c r="D9" s="118"/>
      <c r="E9" s="119" t="s">
        <v>45</v>
      </c>
      <c r="F9" s="110"/>
      <c r="G9" s="110"/>
      <c r="H9" s="110"/>
      <c r="I9" s="110"/>
      <c r="J9" s="110"/>
      <c r="K9" s="110"/>
      <c r="L9" s="110"/>
      <c r="M9" s="110"/>
      <c r="N9" s="110"/>
      <c r="O9" s="110"/>
      <c r="P9" s="110"/>
      <c r="Q9" s="110"/>
      <c r="R9" s="110"/>
      <c r="S9" s="110"/>
      <c r="T9" s="110"/>
      <c r="U9" s="110"/>
      <c r="V9" s="110"/>
      <c r="W9" s="110"/>
      <c r="X9" s="110"/>
      <c r="Y9" s="110"/>
      <c r="Z9" s="110"/>
      <c r="AA9" s="80"/>
    </row>
    <row r="10" spans="1:27" ht="20.25" customHeight="1" x14ac:dyDescent="0.15">
      <c r="A10" t="s">
        <v>122</v>
      </c>
    </row>
    <row r="11" spans="1:27" ht="20.25" customHeight="1" x14ac:dyDescent="0.15">
      <c r="A11" t="s">
        <v>120</v>
      </c>
    </row>
    <row r="12" spans="1:27" ht="20.25" customHeight="1" x14ac:dyDescent="0.15">
      <c r="A12" t="s">
        <v>107</v>
      </c>
    </row>
    <row r="13" spans="1:27" ht="20.25" customHeight="1" x14ac:dyDescent="0.15">
      <c r="A13" t="s">
        <v>13</v>
      </c>
      <c r="H13" s="29"/>
      <c r="I13" s="29"/>
      <c r="J13" s="29"/>
      <c r="K13" s="29"/>
      <c r="L13" s="29"/>
      <c r="M13" s="29"/>
      <c r="N13" s="29"/>
      <c r="O13" s="29"/>
      <c r="P13" s="29"/>
      <c r="Q13" s="29"/>
      <c r="R13" s="29"/>
      <c r="S13" s="29"/>
      <c r="T13" s="29"/>
      <c r="U13" s="29"/>
      <c r="V13" s="29"/>
      <c r="W13" s="29"/>
      <c r="X13" s="29"/>
      <c r="Y13" s="29"/>
      <c r="Z13" s="29"/>
      <c r="AA13" s="29"/>
    </row>
    <row r="14" spans="1:27" ht="20.25" customHeight="1" x14ac:dyDescent="0.2"/>
    <row r="15" spans="1:27" ht="20.25" customHeight="1" x14ac:dyDescent="0.2">
      <c r="J15" s="46"/>
      <c r="K15" s="46"/>
    </row>
    <row r="16" spans="1:27" ht="20.25" customHeight="1" x14ac:dyDescent="0.2"/>
    <row r="17" spans="1:26" ht="42.75" customHeight="1" thickBot="1" x14ac:dyDescent="0.2">
      <c r="A17" t="s">
        <v>30</v>
      </c>
      <c r="B17" s="159" t="s">
        <v>119</v>
      </c>
      <c r="C17" s="160"/>
      <c r="D17" s="160"/>
      <c r="E17" s="160"/>
      <c r="F17" s="160"/>
      <c r="G17" s="160"/>
      <c r="H17" s="138" t="s">
        <v>114</v>
      </c>
      <c r="I17" s="141"/>
      <c r="J17" s="141"/>
      <c r="K17" s="141"/>
      <c r="L17" s="141"/>
      <c r="M17" s="142"/>
      <c r="N17" s="138" t="s">
        <v>113</v>
      </c>
      <c r="O17" s="141"/>
      <c r="P17" s="142"/>
      <c r="Q17" s="138" t="s">
        <v>126</v>
      </c>
      <c r="R17" s="139"/>
      <c r="S17" s="139"/>
      <c r="T17" s="139"/>
      <c r="U17" s="140"/>
      <c r="V17" s="78" t="s">
        <v>130</v>
      </c>
      <c r="W17" s="101"/>
      <c r="X17" s="101"/>
      <c r="Y17" s="101"/>
      <c r="Z17" s="102"/>
    </row>
    <row r="18" spans="1:26" ht="13.5" customHeight="1" x14ac:dyDescent="0.15">
      <c r="A18" s="137">
        <v>1</v>
      </c>
      <c r="B18" s="92" t="str">
        <f>PHONETIC(B19)</f>
        <v>ヨウセツ　イチロウ</v>
      </c>
      <c r="C18" s="93"/>
      <c r="D18" s="93"/>
      <c r="E18" s="93"/>
      <c r="F18" s="93"/>
      <c r="G18" s="94"/>
      <c r="H18" s="153" t="s">
        <v>110</v>
      </c>
      <c r="I18" s="154"/>
      <c r="J18" s="154"/>
      <c r="K18" s="154"/>
      <c r="L18" s="154"/>
      <c r="M18" s="155"/>
      <c r="N18" s="143" t="s">
        <v>100</v>
      </c>
      <c r="O18" s="144"/>
      <c r="P18" s="145"/>
      <c r="Q18" s="149">
        <f>IFERROR(VLOOKUP(H18,データ※センター用!$A$1:$D$10,4,FALSE),"")</f>
        <v>45455</v>
      </c>
      <c r="R18" s="150"/>
      <c r="S18" s="150"/>
      <c r="T18" s="150"/>
      <c r="U18" s="150"/>
      <c r="V18" s="103">
        <f>IFERROR(VLOOKUP(H18,データ※センター用!$A$2:$B$8,2,FALSE),"")</f>
        <v>51999.999999999993</v>
      </c>
      <c r="W18" s="104"/>
      <c r="X18" s="104"/>
      <c r="Y18" s="104"/>
      <c r="Z18" s="105"/>
    </row>
    <row r="19" spans="1:26" ht="20.25" customHeight="1" x14ac:dyDescent="0.15">
      <c r="A19" s="137"/>
      <c r="B19" s="95" t="s">
        <v>115</v>
      </c>
      <c r="C19" s="96"/>
      <c r="D19" s="96"/>
      <c r="E19" s="96"/>
      <c r="F19" s="96"/>
      <c r="G19" s="97"/>
      <c r="H19" s="156"/>
      <c r="I19" s="157"/>
      <c r="J19" s="157"/>
      <c r="K19" s="157"/>
      <c r="L19" s="157"/>
      <c r="M19" s="158"/>
      <c r="N19" s="146"/>
      <c r="O19" s="147"/>
      <c r="P19" s="148"/>
      <c r="Q19" s="151"/>
      <c r="R19" s="152"/>
      <c r="S19" s="152"/>
      <c r="T19" s="152"/>
      <c r="U19" s="152"/>
      <c r="V19" s="106"/>
      <c r="W19" s="107"/>
      <c r="X19" s="107"/>
      <c r="Y19" s="107"/>
      <c r="Z19" s="108"/>
    </row>
    <row r="20" spans="1:26" ht="14.1" customHeight="1" x14ac:dyDescent="0.15">
      <c r="A20" s="137">
        <v>2</v>
      </c>
      <c r="B20" s="92" t="str">
        <f>PHONETIC(B21)</f>
        <v>ヨウセツ　ジロウ</v>
      </c>
      <c r="C20" s="93"/>
      <c r="D20" s="93"/>
      <c r="E20" s="93"/>
      <c r="F20" s="93"/>
      <c r="G20" s="94"/>
      <c r="H20" s="166" t="s">
        <v>111</v>
      </c>
      <c r="I20" s="167"/>
      <c r="J20" s="167"/>
      <c r="K20" s="167"/>
      <c r="L20" s="167"/>
      <c r="M20" s="168"/>
      <c r="N20" s="161" t="s">
        <v>100</v>
      </c>
      <c r="O20" s="162"/>
      <c r="P20" s="163"/>
      <c r="Q20" s="164">
        <f>IFERROR(VLOOKUP(H20,データ※センター用!$A$1:$D$10,4,FALSE),"")</f>
        <v>45460</v>
      </c>
      <c r="R20" s="165"/>
      <c r="S20" s="165"/>
      <c r="T20" s="165"/>
      <c r="U20" s="165"/>
      <c r="V20" s="103">
        <f>IFERROR(VLOOKUP(H20,データ※センター用!$A$2:$B$8,2,FALSE),"")</f>
        <v>51999.999999999993</v>
      </c>
      <c r="W20" s="104"/>
      <c r="X20" s="104"/>
      <c r="Y20" s="104"/>
      <c r="Z20" s="105"/>
    </row>
    <row r="21" spans="1:26" ht="20.25" customHeight="1" x14ac:dyDescent="0.15">
      <c r="A21" s="137"/>
      <c r="B21" s="95" t="s">
        <v>116</v>
      </c>
      <c r="C21" s="96"/>
      <c r="D21" s="96"/>
      <c r="E21" s="96"/>
      <c r="F21" s="96"/>
      <c r="G21" s="97"/>
      <c r="H21" s="156"/>
      <c r="I21" s="157"/>
      <c r="J21" s="157"/>
      <c r="K21" s="157"/>
      <c r="L21" s="157"/>
      <c r="M21" s="158"/>
      <c r="N21" s="146"/>
      <c r="O21" s="147"/>
      <c r="P21" s="148"/>
      <c r="Q21" s="151"/>
      <c r="R21" s="152"/>
      <c r="S21" s="152"/>
      <c r="T21" s="152"/>
      <c r="U21" s="152"/>
      <c r="V21" s="106"/>
      <c r="W21" s="107"/>
      <c r="X21" s="107"/>
      <c r="Y21" s="107"/>
      <c r="Z21" s="108"/>
    </row>
    <row r="22" spans="1:26" ht="13.5" customHeight="1" x14ac:dyDescent="0.15">
      <c r="A22" s="137">
        <v>3</v>
      </c>
      <c r="B22" s="92" t="str">
        <f>PHONETIC(B23)</f>
        <v>ヨウセツ　サブロウ</v>
      </c>
      <c r="C22" s="93"/>
      <c r="D22" s="93"/>
      <c r="E22" s="93"/>
      <c r="F22" s="93"/>
      <c r="G22" s="94"/>
      <c r="H22" s="166" t="s">
        <v>112</v>
      </c>
      <c r="I22" s="167"/>
      <c r="J22" s="167"/>
      <c r="K22" s="167"/>
      <c r="L22" s="167"/>
      <c r="M22" s="168"/>
      <c r="N22" s="161" t="s">
        <v>104</v>
      </c>
      <c r="O22" s="162"/>
      <c r="P22" s="163"/>
      <c r="Q22" s="164">
        <f>IFERROR(VLOOKUP(H22,データ※センター用!$A$1:$D$10,4,FALSE),"")</f>
        <v>45474</v>
      </c>
      <c r="R22" s="165"/>
      <c r="S22" s="165"/>
      <c r="T22" s="165"/>
      <c r="U22" s="165"/>
      <c r="V22" s="103">
        <f>IFERROR(VLOOKUP(H22,データ※センター用!$A$2:$B$8,2,FALSE),"")</f>
        <v>51999.999999999993</v>
      </c>
      <c r="W22" s="104"/>
      <c r="X22" s="104"/>
      <c r="Y22" s="104"/>
      <c r="Z22" s="105"/>
    </row>
    <row r="23" spans="1:26" ht="20.25" customHeight="1" x14ac:dyDescent="0.15">
      <c r="A23" s="137"/>
      <c r="B23" s="95" t="s">
        <v>117</v>
      </c>
      <c r="C23" s="96"/>
      <c r="D23" s="96"/>
      <c r="E23" s="96"/>
      <c r="F23" s="96"/>
      <c r="G23" s="97"/>
      <c r="H23" s="156"/>
      <c r="I23" s="157"/>
      <c r="J23" s="157"/>
      <c r="K23" s="157"/>
      <c r="L23" s="157"/>
      <c r="M23" s="158"/>
      <c r="N23" s="146"/>
      <c r="O23" s="147"/>
      <c r="P23" s="148"/>
      <c r="Q23" s="151"/>
      <c r="R23" s="152"/>
      <c r="S23" s="152"/>
      <c r="T23" s="152"/>
      <c r="U23" s="152"/>
      <c r="V23" s="106"/>
      <c r="W23" s="107"/>
      <c r="X23" s="107"/>
      <c r="Y23" s="107"/>
      <c r="Z23" s="108"/>
    </row>
    <row r="24" spans="1:26" ht="14.1" customHeight="1" x14ac:dyDescent="0.15">
      <c r="A24" s="137">
        <v>4</v>
      </c>
      <c r="B24" s="92" t="str">
        <f>PHONETIC(B25)</f>
        <v>ヨウセツ　シロウ</v>
      </c>
      <c r="C24" s="93"/>
      <c r="D24" s="93"/>
      <c r="E24" s="93"/>
      <c r="F24" s="93"/>
      <c r="G24" s="94"/>
      <c r="H24" s="166" t="s">
        <v>121</v>
      </c>
      <c r="I24" s="167"/>
      <c r="J24" s="167"/>
      <c r="K24" s="167"/>
      <c r="L24" s="167"/>
      <c r="M24" s="168"/>
      <c r="N24" s="161" t="s">
        <v>104</v>
      </c>
      <c r="O24" s="162"/>
      <c r="P24" s="163"/>
      <c r="Q24" s="164" t="str">
        <f>IFERROR(VLOOKUP(H24,データ※センター用!$A$1:$D$10,4,FALSE),"")</f>
        <v>6月12日，6月17日</v>
      </c>
      <c r="R24" s="165"/>
      <c r="S24" s="165"/>
      <c r="T24" s="165"/>
      <c r="U24" s="165"/>
      <c r="V24" s="103">
        <f>IFERROR(VLOOKUP(H24,データ※センター用!$A$2:$B$8,2,FALSE),"")</f>
        <v>99000</v>
      </c>
      <c r="W24" s="104"/>
      <c r="X24" s="104"/>
      <c r="Y24" s="104"/>
      <c r="Z24" s="105"/>
    </row>
    <row r="25" spans="1:26" ht="20.25" customHeight="1" x14ac:dyDescent="0.15">
      <c r="A25" s="137"/>
      <c r="B25" s="95" t="s">
        <v>118</v>
      </c>
      <c r="C25" s="96"/>
      <c r="D25" s="96"/>
      <c r="E25" s="96"/>
      <c r="F25" s="96"/>
      <c r="G25" s="97"/>
      <c r="H25" s="156"/>
      <c r="I25" s="157"/>
      <c r="J25" s="157"/>
      <c r="K25" s="157"/>
      <c r="L25" s="157"/>
      <c r="M25" s="158"/>
      <c r="N25" s="146"/>
      <c r="O25" s="147"/>
      <c r="P25" s="148"/>
      <c r="Q25" s="151"/>
      <c r="R25" s="152"/>
      <c r="S25" s="152"/>
      <c r="T25" s="152"/>
      <c r="U25" s="152"/>
      <c r="V25" s="106"/>
      <c r="W25" s="107"/>
      <c r="X25" s="107"/>
      <c r="Y25" s="107"/>
      <c r="Z25" s="108"/>
    </row>
    <row r="26" spans="1:26" ht="14.1" customHeight="1" x14ac:dyDescent="0.15">
      <c r="A26" s="137">
        <v>5</v>
      </c>
      <c r="B26" s="98"/>
      <c r="C26" s="99"/>
      <c r="D26" s="99"/>
      <c r="E26" s="99"/>
      <c r="F26" s="99"/>
      <c r="G26" s="100"/>
      <c r="H26" s="166"/>
      <c r="I26" s="167"/>
      <c r="J26" s="167"/>
      <c r="K26" s="167"/>
      <c r="L26" s="167"/>
      <c r="M26" s="168"/>
      <c r="N26" s="161"/>
      <c r="O26" s="162"/>
      <c r="P26" s="163"/>
      <c r="Q26" s="164" t="str">
        <f>IFERROR(VLOOKUP(H26,データ※センター用!$A$1:$D$10,4,FALSE),"")</f>
        <v/>
      </c>
      <c r="R26" s="165"/>
      <c r="S26" s="165"/>
      <c r="T26" s="165"/>
      <c r="U26" s="165"/>
      <c r="V26" s="103" t="str">
        <f>IFERROR(VLOOKUP(H26,データ※センター用!$A$2:$B$8,2,FALSE),"")</f>
        <v/>
      </c>
      <c r="W26" s="104"/>
      <c r="X26" s="104"/>
      <c r="Y26" s="104"/>
      <c r="Z26" s="105"/>
    </row>
    <row r="27" spans="1:26" ht="20.25" customHeight="1" x14ac:dyDescent="0.15">
      <c r="A27" s="137"/>
      <c r="B27" s="95"/>
      <c r="C27" s="96"/>
      <c r="D27" s="96"/>
      <c r="E27" s="96"/>
      <c r="F27" s="96"/>
      <c r="G27" s="97"/>
      <c r="H27" s="156"/>
      <c r="I27" s="157"/>
      <c r="J27" s="157"/>
      <c r="K27" s="157"/>
      <c r="L27" s="157"/>
      <c r="M27" s="158"/>
      <c r="N27" s="146"/>
      <c r="O27" s="147"/>
      <c r="P27" s="148"/>
      <c r="Q27" s="151"/>
      <c r="R27" s="152"/>
      <c r="S27" s="152"/>
      <c r="T27" s="152"/>
      <c r="U27" s="152"/>
      <c r="V27" s="106"/>
      <c r="W27" s="107"/>
      <c r="X27" s="107"/>
      <c r="Y27" s="107"/>
      <c r="Z27" s="108"/>
    </row>
    <row r="28" spans="1:26" ht="20.25" customHeight="1" x14ac:dyDescent="0.15">
      <c r="B28" s="86" t="s">
        <v>33</v>
      </c>
      <c r="C28" s="87"/>
      <c r="D28" s="87"/>
      <c r="E28" s="87"/>
      <c r="F28" s="87"/>
      <c r="G28" s="87"/>
      <c r="H28" s="87"/>
      <c r="I28" s="87"/>
      <c r="J28" s="87"/>
      <c r="K28" s="87"/>
      <c r="L28" s="87"/>
      <c r="M28" s="87"/>
      <c r="N28" s="87"/>
      <c r="O28" s="87"/>
      <c r="P28" s="87"/>
      <c r="Q28" s="87"/>
      <c r="R28" s="87"/>
      <c r="S28" s="87"/>
      <c r="T28" s="87"/>
      <c r="U28" s="88"/>
      <c r="V28" s="89">
        <f>SUM(V18:Z27)</f>
        <v>254999.99999999997</v>
      </c>
      <c r="W28" s="90"/>
      <c r="X28" s="90"/>
      <c r="Y28" s="90"/>
      <c r="Z28" s="91"/>
    </row>
    <row r="29" spans="1:26" ht="20.25" customHeight="1" x14ac:dyDescent="0.15"/>
    <row r="30" spans="1:26" ht="20.25" customHeight="1" x14ac:dyDescent="0.15">
      <c r="B30" t="s">
        <v>34</v>
      </c>
    </row>
    <row r="31" spans="1:26" ht="20.25" customHeight="1" x14ac:dyDescent="0.15">
      <c r="B31" t="s">
        <v>35</v>
      </c>
    </row>
    <row r="32" spans="1:26" ht="20.25" customHeight="1" x14ac:dyDescent="0.15"/>
    <row r="33" spans="1:27" ht="20.25" customHeight="1" thickBot="1" x14ac:dyDescent="0.2">
      <c r="B33" s="74" t="s">
        <v>130</v>
      </c>
      <c r="C33" s="74"/>
      <c r="D33" s="74"/>
      <c r="E33" s="74"/>
      <c r="F33" s="81">
        <f>V28</f>
        <v>254999.99999999997</v>
      </c>
      <c r="G33" s="81"/>
      <c r="H33" s="81"/>
      <c r="I33" s="81"/>
      <c r="J33" s="81"/>
      <c r="L33" s="74" t="s">
        <v>36</v>
      </c>
      <c r="M33" s="74"/>
      <c r="N33" s="74"/>
      <c r="O33" s="74"/>
      <c r="P33" s="74" t="s">
        <v>38</v>
      </c>
      <c r="Q33" s="74"/>
      <c r="R33" s="74"/>
      <c r="S33" s="74"/>
      <c r="T33" s="74"/>
      <c r="U33" s="74"/>
      <c r="V33" s="74"/>
      <c r="W33" s="74"/>
      <c r="X33" s="74"/>
      <c r="Y33" s="74"/>
      <c r="Z33" s="74"/>
      <c r="AA33" s="17"/>
    </row>
    <row r="34" spans="1:27" ht="20.25" customHeight="1" thickBot="1" x14ac:dyDescent="0.2">
      <c r="B34" s="74" t="s">
        <v>131</v>
      </c>
      <c r="C34" s="74"/>
      <c r="D34" s="74"/>
      <c r="E34" s="78"/>
      <c r="F34" s="82">
        <v>6500</v>
      </c>
      <c r="G34" s="83"/>
      <c r="H34" s="83"/>
      <c r="I34" s="83"/>
      <c r="J34" s="84"/>
      <c r="L34" s="74"/>
      <c r="M34" s="74"/>
      <c r="N34" s="74"/>
      <c r="O34" s="74"/>
      <c r="P34" s="85" t="s">
        <v>37</v>
      </c>
      <c r="Q34" s="85"/>
      <c r="R34" s="85"/>
      <c r="S34" s="85"/>
      <c r="T34" s="85"/>
      <c r="U34" s="85"/>
      <c r="V34" s="85"/>
      <c r="W34" s="85"/>
      <c r="X34" s="85"/>
      <c r="Y34" s="85"/>
      <c r="Z34" s="85"/>
    </row>
    <row r="35" spans="1:27" ht="20.25" customHeight="1" thickBot="1" x14ac:dyDescent="0.2">
      <c r="B35" s="74" t="s">
        <v>132</v>
      </c>
      <c r="C35" s="74"/>
      <c r="D35" s="74"/>
      <c r="E35" s="74"/>
      <c r="F35" s="75">
        <f>SUM(F33:J34)</f>
        <v>261499.99999999997</v>
      </c>
      <c r="G35" s="75"/>
      <c r="H35" s="75"/>
      <c r="I35" s="75"/>
      <c r="J35" s="75"/>
      <c r="L35" s="74" t="s">
        <v>39</v>
      </c>
      <c r="M35" s="74"/>
      <c r="N35" s="74"/>
      <c r="O35" s="74"/>
      <c r="P35" s="76">
        <v>45453</v>
      </c>
      <c r="Q35" s="76"/>
      <c r="R35" s="76"/>
      <c r="S35" s="76"/>
      <c r="T35" s="76"/>
      <c r="U35" s="76"/>
      <c r="V35" s="76"/>
      <c r="W35" s="76"/>
      <c r="X35" s="76"/>
      <c r="Y35" s="76"/>
      <c r="Z35" s="77"/>
    </row>
    <row r="36" spans="1:27" ht="20.25" customHeight="1" x14ac:dyDescent="0.15">
      <c r="B36" s="74" t="s">
        <v>133</v>
      </c>
      <c r="C36" s="74"/>
      <c r="D36" s="74"/>
      <c r="E36" s="74"/>
      <c r="F36" s="75">
        <f>F35*0.1</f>
        <v>26150</v>
      </c>
      <c r="G36" s="75"/>
      <c r="H36" s="75"/>
      <c r="I36" s="75"/>
      <c r="J36" s="75"/>
      <c r="L36" s="62"/>
      <c r="M36" s="62"/>
      <c r="N36" s="62"/>
      <c r="O36" s="62"/>
      <c r="P36" s="61"/>
      <c r="Q36" s="61"/>
      <c r="R36" s="61"/>
      <c r="S36" s="61"/>
      <c r="T36" s="61"/>
      <c r="U36" s="61"/>
      <c r="V36" s="61"/>
      <c r="W36" s="61"/>
      <c r="X36" s="61"/>
      <c r="Y36" s="61"/>
      <c r="Z36" s="61"/>
    </row>
    <row r="37" spans="1:27" ht="20.25" customHeight="1" x14ac:dyDescent="0.15">
      <c r="B37" s="74" t="s">
        <v>134</v>
      </c>
      <c r="C37" s="74"/>
      <c r="D37" s="74"/>
      <c r="E37" s="74"/>
      <c r="F37" s="75">
        <f>SUM(F35:J36)</f>
        <v>287650</v>
      </c>
      <c r="G37" s="75"/>
      <c r="H37" s="75"/>
      <c r="I37" s="75"/>
      <c r="J37" s="75"/>
      <c r="L37" s="62"/>
      <c r="M37" s="62"/>
      <c r="N37" s="62"/>
      <c r="O37" s="62"/>
      <c r="P37" s="61"/>
      <c r="Q37" s="61"/>
      <c r="R37" s="61"/>
      <c r="S37" s="61"/>
      <c r="T37" s="61"/>
      <c r="U37" s="61"/>
      <c r="V37" s="61"/>
      <c r="W37" s="61"/>
      <c r="X37" s="61"/>
      <c r="Y37" s="61"/>
      <c r="Z37" s="61"/>
    </row>
    <row r="38" spans="1:27" ht="20.25" customHeight="1" thickBot="1" x14ac:dyDescent="0.2"/>
    <row r="39" spans="1:27" ht="20.25" customHeight="1" thickBot="1" x14ac:dyDescent="0.2">
      <c r="B39" t="s">
        <v>108</v>
      </c>
      <c r="O39" s="74" t="s">
        <v>40</v>
      </c>
      <c r="P39" s="78"/>
      <c r="Q39" s="79" t="s">
        <v>109</v>
      </c>
      <c r="R39" s="80"/>
    </row>
    <row r="40" spans="1:27" ht="20.25" customHeight="1" x14ac:dyDescent="0.15"/>
    <row r="41" spans="1:27" ht="20.25" customHeight="1" x14ac:dyDescent="0.15">
      <c r="A41" s="63" t="s">
        <v>53</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row>
    <row r="42" spans="1:27" ht="20.25" customHeight="1" x14ac:dyDescent="0.1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row>
    <row r="43" spans="1:27" ht="20.25" customHeight="1" thickBot="1"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row>
    <row r="44" spans="1:27" ht="20.25" customHeight="1" x14ac:dyDescent="0.15">
      <c r="A44" s="64" t="s">
        <v>52</v>
      </c>
      <c r="B44" s="65"/>
      <c r="C44" s="68" t="s">
        <v>54</v>
      </c>
      <c r="D44" s="69"/>
      <c r="E44" s="69"/>
      <c r="F44" s="69"/>
      <c r="G44" s="69"/>
      <c r="H44" s="69"/>
      <c r="I44" s="69"/>
      <c r="J44" s="69"/>
      <c r="K44" s="69"/>
      <c r="L44" s="69"/>
      <c r="M44" s="69"/>
      <c r="N44" s="69"/>
      <c r="O44" s="69"/>
      <c r="P44" s="69"/>
      <c r="Q44" s="69"/>
      <c r="R44" s="69"/>
      <c r="S44" s="69"/>
      <c r="T44" s="69"/>
      <c r="U44" s="69"/>
      <c r="V44" s="69"/>
      <c r="W44" s="69"/>
      <c r="X44" s="69"/>
      <c r="Y44" s="69"/>
      <c r="Z44" s="69"/>
      <c r="AA44" s="70"/>
    </row>
    <row r="45" spans="1:27" ht="20.25" customHeight="1" thickBot="1" x14ac:dyDescent="0.2">
      <c r="A45" s="66"/>
      <c r="B45" s="67"/>
      <c r="C45" s="71"/>
      <c r="D45" s="72"/>
      <c r="E45" s="72"/>
      <c r="F45" s="72"/>
      <c r="G45" s="72"/>
      <c r="H45" s="72"/>
      <c r="I45" s="72"/>
      <c r="J45" s="72"/>
      <c r="K45" s="72"/>
      <c r="L45" s="72"/>
      <c r="M45" s="72"/>
      <c r="N45" s="72"/>
      <c r="O45" s="72"/>
      <c r="P45" s="72"/>
      <c r="Q45" s="72"/>
      <c r="R45" s="72"/>
      <c r="S45" s="72"/>
      <c r="T45" s="72"/>
      <c r="U45" s="72"/>
      <c r="V45" s="72"/>
      <c r="W45" s="72"/>
      <c r="X45" s="72"/>
      <c r="Y45" s="72"/>
      <c r="Z45" s="72"/>
      <c r="AA45" s="73"/>
    </row>
    <row r="46" spans="1:27" ht="20.25" customHeight="1" x14ac:dyDescent="0.15"/>
    <row r="47" spans="1:27" ht="20.25" customHeight="1" x14ac:dyDescent="0.15"/>
    <row r="48" spans="1:2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sheetData>
  <sheetProtection password="CC43" sheet="1" objects="1" scenarios="1" formatCells="0" formatColumns="0" formatRows="0" insertColumns="0" insertRows="0" deleteColumns="0" deleteRows="0" sort="0"/>
  <protectedRanges>
    <protectedRange password="CC43" sqref="T2:AA2 D4:AA6 F7:S7 V7:AA7 R8:AA8 D8:N8 E9:AA9 Q18 B19:G19 N18 O19 R27:S27 R19:S19 B27:G27 B21:G21 Q20 N20 O21 R21:S21 Q22 B23:G23 N22 O23 R23:S23 B25:G25 Q24 N24 O25 R25:S25 O27 Q26 N26" name="申請者入力"/>
    <protectedRange password="CC43" sqref="Q39:R39" name="申請者入力_2"/>
    <protectedRange password="CC43" sqref="H18 I19:K19 H20 I21:K21 H22 I23:K23 H24 I25:K25 H26 I27:K27" name="申請者入力_3"/>
    <protectedRange password="CC43" sqref="F34:J34" name="申請者入力_1"/>
  </protectedRanges>
  <mergeCells count="80">
    <mergeCell ref="A26:A27"/>
    <mergeCell ref="N26:P27"/>
    <mergeCell ref="Q26:U27"/>
    <mergeCell ref="V26:Z27"/>
    <mergeCell ref="H26:M27"/>
    <mergeCell ref="A24:A25"/>
    <mergeCell ref="N24:P25"/>
    <mergeCell ref="Q24:U25"/>
    <mergeCell ref="V24:Z25"/>
    <mergeCell ref="H24:M25"/>
    <mergeCell ref="A22:A23"/>
    <mergeCell ref="B22:G22"/>
    <mergeCell ref="N22:P23"/>
    <mergeCell ref="Q22:U23"/>
    <mergeCell ref="B23:G23"/>
    <mergeCell ref="H22:M23"/>
    <mergeCell ref="A20:A21"/>
    <mergeCell ref="N20:P21"/>
    <mergeCell ref="Q20:U21"/>
    <mergeCell ref="V20:Z21"/>
    <mergeCell ref="H20:M21"/>
    <mergeCell ref="A18:A19"/>
    <mergeCell ref="Q17:U17"/>
    <mergeCell ref="N17:P17"/>
    <mergeCell ref="N18:P19"/>
    <mergeCell ref="Q18:U19"/>
    <mergeCell ref="H17:M17"/>
    <mergeCell ref="H18:M19"/>
    <mergeCell ref="B19:G19"/>
    <mergeCell ref="B17:G17"/>
    <mergeCell ref="A1:AA1"/>
    <mergeCell ref="Q2:S2"/>
    <mergeCell ref="T2:AA2"/>
    <mergeCell ref="D4:AA4"/>
    <mergeCell ref="A5:C6"/>
    <mergeCell ref="E5:H5"/>
    <mergeCell ref="D6:AA6"/>
    <mergeCell ref="A7:C7"/>
    <mergeCell ref="D7:E7"/>
    <mergeCell ref="F7:S7"/>
    <mergeCell ref="T7:U7"/>
    <mergeCell ref="V7:AA7"/>
    <mergeCell ref="A8:C8"/>
    <mergeCell ref="D8:N8"/>
    <mergeCell ref="O8:Q8"/>
    <mergeCell ref="R8:AA8"/>
    <mergeCell ref="A9:D9"/>
    <mergeCell ref="E9:AA9"/>
    <mergeCell ref="V17:Z17"/>
    <mergeCell ref="V18:Z19"/>
    <mergeCell ref="B20:G20"/>
    <mergeCell ref="B21:G21"/>
    <mergeCell ref="V22:Z23"/>
    <mergeCell ref="B18:G18"/>
    <mergeCell ref="B28:U28"/>
    <mergeCell ref="V28:Z28"/>
    <mergeCell ref="B24:G24"/>
    <mergeCell ref="B25:G25"/>
    <mergeCell ref="B26:G26"/>
    <mergeCell ref="B27:G27"/>
    <mergeCell ref="B33:E33"/>
    <mergeCell ref="F33:J33"/>
    <mergeCell ref="L33:O34"/>
    <mergeCell ref="P33:Z33"/>
    <mergeCell ref="B34:E34"/>
    <mergeCell ref="F34:J34"/>
    <mergeCell ref="P34:Z34"/>
    <mergeCell ref="A41:AA43"/>
    <mergeCell ref="A44:B45"/>
    <mergeCell ref="C44:AA45"/>
    <mergeCell ref="B35:E35"/>
    <mergeCell ref="F35:J35"/>
    <mergeCell ref="L35:O35"/>
    <mergeCell ref="P35:Z35"/>
    <mergeCell ref="O39:P39"/>
    <mergeCell ref="Q39:R39"/>
    <mergeCell ref="B36:E36"/>
    <mergeCell ref="F36:J36"/>
    <mergeCell ref="B37:E37"/>
    <mergeCell ref="F37:J37"/>
  </mergeCells>
  <phoneticPr fontId="5"/>
  <dataValidations count="1">
    <dataValidation type="list" showInputMessage="1" showErrorMessage="1" sqref="Q39:R39">
      <formula1>"　,必要,不要"</formula1>
    </dataValidation>
  </dataValidations>
  <hyperlinks>
    <hyperlink ref="E9" r:id="rId1"/>
  </hyperlinks>
  <pageMargins left="0.39370078740157483" right="0.39370078740157483" top="0.19685039370078741" bottom="0.19685039370078741" header="0.31496062992125984" footer="0.31496062992125984"/>
  <pageSetup paperSize="9" scale="95" orientation="portrait" cellComments="asDisplayed" r:id="rId2"/>
  <ignoredErrors>
    <ignoredError sqref="V18 V20:Z27 Q18:U27" unlocked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データ※センター用!$A$2:$A$19</xm:f>
          </x14:formula1>
          <xm:sqref>H18 H24 H20 H22 H26</xm:sqref>
        </x14:dataValidation>
        <x14:dataValidation type="list" allowBlank="1" showInputMessage="1" showErrorMessage="1">
          <x14:formula1>
            <xm:f>データ※センター用!$C$2:$C$8</xm:f>
          </x14:formula1>
          <xm:sqref>N18 N20 N22 N24 N26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view="pageBreakPreview" zoomScale="115" zoomScaleNormal="100" zoomScaleSheetLayoutView="115" zoomScalePageLayoutView="80" workbookViewId="0">
      <selection sqref="A1:Z1"/>
    </sheetView>
  </sheetViews>
  <sheetFormatPr defaultColWidth="9" defaultRowHeight="13.5" x14ac:dyDescent="0.15"/>
  <cols>
    <col min="1" max="39" width="3.625" customWidth="1"/>
  </cols>
  <sheetData>
    <row r="1" spans="1:26" ht="20.25" customHeight="1" thickBot="1" x14ac:dyDescent="0.25">
      <c r="A1" s="123" t="str">
        <f>記入例!A1</f>
        <v>2024年秋期 超音波探傷試験基礎講習会申込書</v>
      </c>
      <c r="B1" s="123"/>
      <c r="C1" s="123"/>
      <c r="D1" s="123"/>
      <c r="E1" s="123"/>
      <c r="F1" s="123"/>
      <c r="G1" s="123"/>
      <c r="H1" s="123"/>
      <c r="I1" s="123"/>
      <c r="J1" s="123"/>
      <c r="K1" s="123"/>
      <c r="L1" s="123"/>
      <c r="M1" s="123"/>
      <c r="N1" s="123"/>
      <c r="O1" s="123"/>
      <c r="P1" s="123"/>
      <c r="Q1" s="123"/>
      <c r="R1" s="123"/>
      <c r="S1" s="123"/>
      <c r="T1" s="123"/>
      <c r="U1" s="123"/>
      <c r="V1" s="123"/>
      <c r="W1" s="123"/>
      <c r="X1" s="123"/>
      <c r="Y1" s="123"/>
      <c r="Z1" s="123"/>
    </row>
    <row r="2" spans="1:26" ht="20.25" customHeight="1" thickBot="1" x14ac:dyDescent="0.2">
      <c r="A2" t="s">
        <v>99</v>
      </c>
      <c r="P2" s="78" t="s">
        <v>0</v>
      </c>
      <c r="Q2" s="101"/>
      <c r="R2" s="101"/>
      <c r="S2" s="177"/>
      <c r="T2" s="178"/>
      <c r="U2" s="178"/>
      <c r="V2" s="178"/>
      <c r="W2" s="178"/>
      <c r="X2" s="178"/>
      <c r="Y2" s="178"/>
      <c r="Z2" s="179"/>
    </row>
    <row r="3" spans="1:26" ht="20.25" customHeight="1" thickBot="1" x14ac:dyDescent="0.2">
      <c r="A3" t="s">
        <v>48</v>
      </c>
    </row>
    <row r="4" spans="1:26" ht="20.25" customHeight="1" thickBot="1" x14ac:dyDescent="0.2">
      <c r="A4" s="20" t="s">
        <v>1</v>
      </c>
      <c r="B4" s="21"/>
      <c r="C4" s="21"/>
      <c r="D4" s="180"/>
      <c r="E4" s="181"/>
      <c r="F4" s="181"/>
      <c r="G4" s="181"/>
      <c r="H4" s="181"/>
      <c r="I4" s="181"/>
      <c r="J4" s="181"/>
      <c r="K4" s="181"/>
      <c r="L4" s="181"/>
      <c r="M4" s="181"/>
      <c r="N4" s="181"/>
      <c r="O4" s="181"/>
      <c r="P4" s="181"/>
      <c r="Q4" s="181"/>
      <c r="R4" s="181"/>
      <c r="S4" s="181"/>
      <c r="T4" s="181"/>
      <c r="U4" s="181"/>
      <c r="V4" s="181"/>
      <c r="W4" s="181"/>
      <c r="X4" s="181"/>
      <c r="Y4" s="181"/>
      <c r="Z4" s="182"/>
    </row>
    <row r="5" spans="1:26" ht="20.25" customHeight="1" thickBot="1" x14ac:dyDescent="0.2">
      <c r="A5" s="127" t="s">
        <v>2</v>
      </c>
      <c r="B5" s="128"/>
      <c r="C5" s="128"/>
      <c r="D5" s="22" t="s">
        <v>4</v>
      </c>
      <c r="E5" s="183"/>
      <c r="F5" s="184"/>
      <c r="G5" s="184"/>
      <c r="H5" s="185"/>
      <c r="I5" s="18"/>
      <c r="J5" s="18"/>
      <c r="K5" s="18"/>
      <c r="L5" s="18"/>
      <c r="M5" s="18"/>
      <c r="N5" s="18"/>
      <c r="O5" s="18"/>
      <c r="P5" s="18"/>
      <c r="Q5" s="18"/>
      <c r="R5" s="18"/>
      <c r="S5" s="18"/>
      <c r="T5" s="18"/>
      <c r="U5" s="18"/>
      <c r="V5" s="18"/>
      <c r="W5" s="18"/>
      <c r="X5" s="18"/>
      <c r="Y5" s="18"/>
      <c r="Z5" s="19"/>
    </row>
    <row r="6" spans="1:26" ht="20.25" customHeight="1" thickBot="1" x14ac:dyDescent="0.2">
      <c r="A6" s="118"/>
      <c r="B6" s="129"/>
      <c r="C6" s="129"/>
      <c r="D6" s="189"/>
      <c r="E6" s="190"/>
      <c r="F6" s="191"/>
      <c r="G6" s="191"/>
      <c r="H6" s="191"/>
      <c r="I6" s="191"/>
      <c r="J6" s="191"/>
      <c r="K6" s="191"/>
      <c r="L6" s="191"/>
      <c r="M6" s="191"/>
      <c r="N6" s="191"/>
      <c r="O6" s="191"/>
      <c r="P6" s="191"/>
      <c r="Q6" s="191"/>
      <c r="R6" s="191"/>
      <c r="S6" s="190"/>
      <c r="T6" s="190"/>
      <c r="U6" s="191"/>
      <c r="V6" s="191"/>
      <c r="W6" s="191"/>
      <c r="X6" s="191"/>
      <c r="Y6" s="191"/>
      <c r="Z6" s="192"/>
    </row>
    <row r="7" spans="1:26" ht="20.25" customHeight="1" thickBot="1" x14ac:dyDescent="0.2">
      <c r="A7" s="74" t="s">
        <v>3</v>
      </c>
      <c r="B7" s="74"/>
      <c r="C7" s="74"/>
      <c r="D7" s="120" t="s">
        <v>5</v>
      </c>
      <c r="E7" s="121"/>
      <c r="F7" s="186"/>
      <c r="G7" s="187"/>
      <c r="H7" s="187"/>
      <c r="I7" s="187"/>
      <c r="J7" s="187"/>
      <c r="K7" s="187"/>
      <c r="L7" s="187"/>
      <c r="M7" s="187"/>
      <c r="N7" s="187"/>
      <c r="O7" s="187"/>
      <c r="P7" s="187"/>
      <c r="Q7" s="187"/>
      <c r="R7" s="188"/>
      <c r="S7" s="122" t="s">
        <v>6</v>
      </c>
      <c r="T7" s="121"/>
      <c r="U7" s="186"/>
      <c r="V7" s="187"/>
      <c r="W7" s="187"/>
      <c r="X7" s="187"/>
      <c r="Y7" s="187"/>
      <c r="Z7" s="188"/>
    </row>
    <row r="8" spans="1:26" ht="20.25" customHeight="1" thickBot="1" x14ac:dyDescent="0.25">
      <c r="A8" s="74" t="s">
        <v>7</v>
      </c>
      <c r="B8" s="74"/>
      <c r="C8" s="78"/>
      <c r="D8" s="186"/>
      <c r="E8" s="187"/>
      <c r="F8" s="187"/>
      <c r="G8" s="187"/>
      <c r="H8" s="187"/>
      <c r="I8" s="187"/>
      <c r="J8" s="187"/>
      <c r="K8" s="187"/>
      <c r="L8" s="187"/>
      <c r="M8" s="188"/>
      <c r="N8" s="112" t="s">
        <v>8</v>
      </c>
      <c r="O8" s="113"/>
      <c r="P8" s="114"/>
      <c r="Q8" s="180"/>
      <c r="R8" s="181"/>
      <c r="S8" s="181"/>
      <c r="T8" s="181"/>
      <c r="U8" s="181"/>
      <c r="V8" s="181"/>
      <c r="W8" s="181"/>
      <c r="X8" s="181"/>
      <c r="Y8" s="181"/>
      <c r="Z8" s="182"/>
    </row>
    <row r="9" spans="1:26" ht="20.25" customHeight="1" thickBot="1" x14ac:dyDescent="0.2">
      <c r="A9" s="74" t="s">
        <v>28</v>
      </c>
      <c r="B9" s="74"/>
      <c r="C9" s="74"/>
      <c r="D9" s="118"/>
      <c r="E9" s="196"/>
      <c r="F9" s="187"/>
      <c r="G9" s="187"/>
      <c r="H9" s="187"/>
      <c r="I9" s="187"/>
      <c r="J9" s="187"/>
      <c r="K9" s="187"/>
      <c r="L9" s="187"/>
      <c r="M9" s="187"/>
      <c r="N9" s="187"/>
      <c r="O9" s="187"/>
      <c r="P9" s="187"/>
      <c r="Q9" s="187"/>
      <c r="R9" s="187"/>
      <c r="S9" s="187"/>
      <c r="T9" s="187"/>
      <c r="U9" s="187"/>
      <c r="V9" s="187"/>
      <c r="W9" s="187"/>
      <c r="X9" s="187"/>
      <c r="Y9" s="187"/>
      <c r="Z9" s="188"/>
    </row>
    <row r="10" spans="1:26" ht="20.25" customHeight="1" x14ac:dyDescent="0.15">
      <c r="A10" t="s">
        <v>122</v>
      </c>
    </row>
    <row r="11" spans="1:26" ht="20.25" customHeight="1" x14ac:dyDescent="0.15">
      <c r="A11" t="s">
        <v>123</v>
      </c>
    </row>
    <row r="12" spans="1:26" ht="20.25" customHeight="1" x14ac:dyDescent="0.15">
      <c r="A12" t="s">
        <v>107</v>
      </c>
    </row>
    <row r="13" spans="1:26" ht="20.25" customHeight="1" x14ac:dyDescent="0.15">
      <c r="A13" t="s">
        <v>13</v>
      </c>
    </row>
    <row r="14" spans="1:26" ht="20.25" customHeight="1" x14ac:dyDescent="0.2"/>
    <row r="15" spans="1:26" ht="20.25" customHeight="1" x14ac:dyDescent="0.2"/>
    <row r="16" spans="1:26" ht="20.25" customHeight="1" x14ac:dyDescent="0.2"/>
    <row r="17" spans="1:26" ht="42.75" customHeight="1" thickBot="1" x14ac:dyDescent="0.2">
      <c r="A17" t="s">
        <v>30</v>
      </c>
      <c r="B17" s="159" t="s">
        <v>119</v>
      </c>
      <c r="C17" s="160"/>
      <c r="D17" s="160"/>
      <c r="E17" s="160"/>
      <c r="F17" s="160"/>
      <c r="G17" s="160"/>
      <c r="H17" s="138" t="s">
        <v>114</v>
      </c>
      <c r="I17" s="141"/>
      <c r="J17" s="141"/>
      <c r="K17" s="141"/>
      <c r="L17" s="141"/>
      <c r="M17" s="142"/>
      <c r="N17" s="138" t="s">
        <v>113</v>
      </c>
      <c r="O17" s="141"/>
      <c r="P17" s="142"/>
      <c r="Q17" s="138" t="s">
        <v>126</v>
      </c>
      <c r="R17" s="139"/>
      <c r="S17" s="139"/>
      <c r="T17" s="139"/>
      <c r="U17" s="140"/>
      <c r="V17" s="78" t="s">
        <v>130</v>
      </c>
      <c r="W17" s="101"/>
      <c r="X17" s="101"/>
      <c r="Y17" s="101"/>
      <c r="Z17" s="102"/>
    </row>
    <row r="18" spans="1:26" ht="13.5" customHeight="1" x14ac:dyDescent="0.15">
      <c r="A18" s="137">
        <v>1</v>
      </c>
      <c r="B18" s="193" t="str">
        <f>PHONETIC(B19)</f>
        <v/>
      </c>
      <c r="C18" s="194"/>
      <c r="D18" s="194"/>
      <c r="E18" s="194"/>
      <c r="F18" s="194"/>
      <c r="G18" s="195"/>
      <c r="H18" s="197"/>
      <c r="I18" s="198"/>
      <c r="J18" s="198"/>
      <c r="K18" s="198"/>
      <c r="L18" s="198"/>
      <c r="M18" s="199"/>
      <c r="N18" s="197" ph="1"/>
      <c r="O18" s="203" ph="1"/>
      <c r="P18" s="204" ph="1"/>
      <c r="Q18" s="205" t="str">
        <f>IFERROR(VLOOKUP(H18,データ※センター用!$A$1:$D$10,4,FALSE),"")</f>
        <v/>
      </c>
      <c r="R18" s="206"/>
      <c r="S18" s="206"/>
      <c r="T18" s="206"/>
      <c r="U18" s="206"/>
      <c r="V18" s="209" t="str">
        <f>IFERROR(VLOOKUP(H18,データ※センター用!$A$2:$B$8,2,FALSE),"")</f>
        <v/>
      </c>
      <c r="W18" s="210"/>
      <c r="X18" s="210"/>
      <c r="Y18" s="210"/>
      <c r="Z18" s="211"/>
    </row>
    <row r="19" spans="1:26" ht="20.25" customHeight="1" x14ac:dyDescent="0.15">
      <c r="A19" s="137"/>
      <c r="B19" s="200"/>
      <c r="C19" s="201"/>
      <c r="D19" s="201"/>
      <c r="E19" s="201"/>
      <c r="F19" s="201"/>
      <c r="G19" s="202"/>
      <c r="H19" s="200"/>
      <c r="I19" s="201"/>
      <c r="J19" s="201"/>
      <c r="K19" s="201"/>
      <c r="L19" s="201"/>
      <c r="M19" s="202"/>
      <c r="N19" s="200" ph="1"/>
      <c r="O19" s="201" ph="1"/>
      <c r="P19" s="202" ph="1"/>
      <c r="Q19" s="207"/>
      <c r="R19" s="208"/>
      <c r="S19" s="208"/>
      <c r="T19" s="208"/>
      <c r="U19" s="208"/>
      <c r="V19" s="212"/>
      <c r="W19" s="213"/>
      <c r="X19" s="213"/>
      <c r="Y19" s="213"/>
      <c r="Z19" s="214"/>
    </row>
    <row r="20" spans="1:26" ht="14.1" customHeight="1" x14ac:dyDescent="0.15">
      <c r="A20" s="137">
        <v>2</v>
      </c>
      <c r="B20" s="193" t="str">
        <f>PHONETIC(B21)</f>
        <v/>
      </c>
      <c r="C20" s="194"/>
      <c r="D20" s="194"/>
      <c r="E20" s="194"/>
      <c r="F20" s="194"/>
      <c r="G20" s="195"/>
      <c r="H20" s="215"/>
      <c r="I20" s="216"/>
      <c r="J20" s="216"/>
      <c r="K20" s="216"/>
      <c r="L20" s="216"/>
      <c r="M20" s="217"/>
      <c r="N20" s="197" ph="1"/>
      <c r="O20" s="203" ph="1"/>
      <c r="P20" s="204" ph="1"/>
      <c r="Q20" s="218" t="str">
        <f>IFERROR(VLOOKUP(H20,データ※センター用!$A$1:$D$10,4,FALSE),"")</f>
        <v/>
      </c>
      <c r="R20" s="219"/>
      <c r="S20" s="219"/>
      <c r="T20" s="219"/>
      <c r="U20" s="219"/>
      <c r="V20" s="209" t="str">
        <f>IFERROR(VLOOKUP(H20,データ※センター用!$A$2:$B$8,2,FALSE),"")</f>
        <v/>
      </c>
      <c r="W20" s="210"/>
      <c r="X20" s="210"/>
      <c r="Y20" s="210"/>
      <c r="Z20" s="211"/>
    </row>
    <row r="21" spans="1:26" ht="20.25" customHeight="1" x14ac:dyDescent="0.15">
      <c r="A21" s="137"/>
      <c r="B21" s="200"/>
      <c r="C21" s="201"/>
      <c r="D21" s="201"/>
      <c r="E21" s="201"/>
      <c r="F21" s="201"/>
      <c r="G21" s="202"/>
      <c r="H21" s="200"/>
      <c r="I21" s="201"/>
      <c r="J21" s="201"/>
      <c r="K21" s="201"/>
      <c r="L21" s="201"/>
      <c r="M21" s="202"/>
      <c r="N21" s="200" ph="1"/>
      <c r="O21" s="201" ph="1"/>
      <c r="P21" s="202" ph="1"/>
      <c r="Q21" s="207"/>
      <c r="R21" s="208"/>
      <c r="S21" s="208"/>
      <c r="T21" s="208"/>
      <c r="U21" s="208"/>
      <c r="V21" s="212"/>
      <c r="W21" s="213"/>
      <c r="X21" s="213"/>
      <c r="Y21" s="213"/>
      <c r="Z21" s="214"/>
    </row>
    <row r="22" spans="1:26" ht="13.5" customHeight="1" x14ac:dyDescent="0.15">
      <c r="A22" s="137">
        <v>3</v>
      </c>
      <c r="B22" s="193" t="str">
        <f>PHONETIC(B23)</f>
        <v/>
      </c>
      <c r="C22" s="194"/>
      <c r="D22" s="194"/>
      <c r="E22" s="194"/>
      <c r="F22" s="194"/>
      <c r="G22" s="195"/>
      <c r="H22" s="215"/>
      <c r="I22" s="216"/>
      <c r="J22" s="216"/>
      <c r="K22" s="216"/>
      <c r="L22" s="216"/>
      <c r="M22" s="217"/>
      <c r="N22" s="197" ph="1"/>
      <c r="O22" s="203" ph="1"/>
      <c r="P22" s="204" ph="1"/>
      <c r="Q22" s="218" t="str">
        <f>IFERROR(VLOOKUP(H22,データ※センター用!$A$1:$D$10,4,FALSE),"")</f>
        <v/>
      </c>
      <c r="R22" s="219"/>
      <c r="S22" s="219"/>
      <c r="T22" s="219"/>
      <c r="U22" s="219"/>
      <c r="V22" s="209" t="str">
        <f>IFERROR(VLOOKUP(H22,データ※センター用!$A$2:$B$8,2,FALSE),"")</f>
        <v/>
      </c>
      <c r="W22" s="210"/>
      <c r="X22" s="210"/>
      <c r="Y22" s="210"/>
      <c r="Z22" s="211"/>
    </row>
    <row r="23" spans="1:26" ht="20.25" customHeight="1" x14ac:dyDescent="0.15">
      <c r="A23" s="137"/>
      <c r="B23" s="200"/>
      <c r="C23" s="201"/>
      <c r="D23" s="201"/>
      <c r="E23" s="201"/>
      <c r="F23" s="201"/>
      <c r="G23" s="202"/>
      <c r="H23" s="200"/>
      <c r="I23" s="201"/>
      <c r="J23" s="201"/>
      <c r="K23" s="201"/>
      <c r="L23" s="201"/>
      <c r="M23" s="202"/>
      <c r="N23" s="200" ph="1"/>
      <c r="O23" s="201" ph="1"/>
      <c r="P23" s="202" ph="1"/>
      <c r="Q23" s="207"/>
      <c r="R23" s="208"/>
      <c r="S23" s="208"/>
      <c r="T23" s="208"/>
      <c r="U23" s="208"/>
      <c r="V23" s="212"/>
      <c r="W23" s="213"/>
      <c r="X23" s="213"/>
      <c r="Y23" s="213"/>
      <c r="Z23" s="214"/>
    </row>
    <row r="24" spans="1:26" ht="14.1" customHeight="1" x14ac:dyDescent="0.15">
      <c r="A24" s="137">
        <v>4</v>
      </c>
      <c r="B24" s="193" t="str">
        <f>PHONETIC(B25)</f>
        <v/>
      </c>
      <c r="C24" s="194"/>
      <c r="D24" s="194"/>
      <c r="E24" s="194"/>
      <c r="F24" s="194"/>
      <c r="G24" s="195"/>
      <c r="H24" s="215"/>
      <c r="I24" s="216"/>
      <c r="J24" s="216"/>
      <c r="K24" s="216"/>
      <c r="L24" s="216"/>
      <c r="M24" s="217"/>
      <c r="N24" s="197" ph="1"/>
      <c r="O24" s="203" ph="1"/>
      <c r="P24" s="204" ph="1"/>
      <c r="Q24" s="218" t="str">
        <f>IFERROR(VLOOKUP(H24,データ※センター用!$A$1:$D$10,4,FALSE),"")</f>
        <v/>
      </c>
      <c r="R24" s="219"/>
      <c r="S24" s="219"/>
      <c r="T24" s="219"/>
      <c r="U24" s="219"/>
      <c r="V24" s="209" t="str">
        <f>IFERROR(VLOOKUP(H24,データ※センター用!$A$2:$B$8,2,FALSE),"")</f>
        <v/>
      </c>
      <c r="W24" s="210"/>
      <c r="X24" s="210"/>
      <c r="Y24" s="210"/>
      <c r="Z24" s="211"/>
    </row>
    <row r="25" spans="1:26" ht="20.25" customHeight="1" x14ac:dyDescent="0.15">
      <c r="A25" s="137"/>
      <c r="B25" s="200"/>
      <c r="C25" s="201"/>
      <c r="D25" s="201"/>
      <c r="E25" s="201"/>
      <c r="F25" s="201"/>
      <c r="G25" s="202"/>
      <c r="H25" s="200"/>
      <c r="I25" s="201"/>
      <c r="J25" s="201"/>
      <c r="K25" s="201"/>
      <c r="L25" s="201"/>
      <c r="M25" s="202"/>
      <c r="N25" s="200" ph="1"/>
      <c r="O25" s="201" ph="1"/>
      <c r="P25" s="202" ph="1"/>
      <c r="Q25" s="207"/>
      <c r="R25" s="208"/>
      <c r="S25" s="208"/>
      <c r="T25" s="208"/>
      <c r="U25" s="208"/>
      <c r="V25" s="212"/>
      <c r="W25" s="213"/>
      <c r="X25" s="213"/>
      <c r="Y25" s="213"/>
      <c r="Z25" s="214"/>
    </row>
    <row r="26" spans="1:26" ht="14.1" customHeight="1" x14ac:dyDescent="0.15">
      <c r="A26" s="137">
        <v>5</v>
      </c>
      <c r="B26" s="193" t="str">
        <f>PHONETIC(B27)</f>
        <v/>
      </c>
      <c r="C26" s="194"/>
      <c r="D26" s="194"/>
      <c r="E26" s="194"/>
      <c r="F26" s="194"/>
      <c r="G26" s="195"/>
      <c r="H26" s="215"/>
      <c r="I26" s="216"/>
      <c r="J26" s="216"/>
      <c r="K26" s="216"/>
      <c r="L26" s="216"/>
      <c r="M26" s="217"/>
      <c r="N26" s="197" ph="1"/>
      <c r="O26" s="203" ph="1"/>
      <c r="P26" s="204" ph="1"/>
      <c r="Q26" s="218" t="str">
        <f>IFERROR(VLOOKUP(H26,データ※センター用!$A$1:$D$10,4,FALSE),"")</f>
        <v/>
      </c>
      <c r="R26" s="219"/>
      <c r="S26" s="219"/>
      <c r="T26" s="219"/>
      <c r="U26" s="219"/>
      <c r="V26" s="209" t="str">
        <f>IFERROR(VLOOKUP(H26,データ※センター用!$A$2:$B$8,2,FALSE),"")</f>
        <v/>
      </c>
      <c r="W26" s="210"/>
      <c r="X26" s="210"/>
      <c r="Y26" s="210"/>
      <c r="Z26" s="211"/>
    </row>
    <row r="27" spans="1:26" ht="20.25" customHeight="1" x14ac:dyDescent="0.15">
      <c r="A27" s="137"/>
      <c r="B27" s="200"/>
      <c r="C27" s="201"/>
      <c r="D27" s="201"/>
      <c r="E27" s="201"/>
      <c r="F27" s="201"/>
      <c r="G27" s="202"/>
      <c r="H27" s="200"/>
      <c r="I27" s="201"/>
      <c r="J27" s="201"/>
      <c r="K27" s="201"/>
      <c r="L27" s="201"/>
      <c r="M27" s="202"/>
      <c r="N27" s="200" ph="1"/>
      <c r="O27" s="201" ph="1"/>
      <c r="P27" s="202" ph="1"/>
      <c r="Q27" s="207"/>
      <c r="R27" s="208"/>
      <c r="S27" s="208"/>
      <c r="T27" s="208"/>
      <c r="U27" s="208"/>
      <c r="V27" s="212"/>
      <c r="W27" s="213"/>
      <c r="X27" s="213"/>
      <c r="Y27" s="213"/>
      <c r="Z27" s="214"/>
    </row>
    <row r="28" spans="1:26" ht="20.25" customHeight="1" x14ac:dyDescent="0.15">
      <c r="B28" s="86" t="s">
        <v>33</v>
      </c>
      <c r="C28" s="87"/>
      <c r="D28" s="87"/>
      <c r="E28" s="87"/>
      <c r="F28" s="87"/>
      <c r="G28" s="87"/>
      <c r="H28" s="87"/>
      <c r="I28" s="87"/>
      <c r="J28" s="87"/>
      <c r="K28" s="87"/>
      <c r="L28" s="87"/>
      <c r="M28" s="87"/>
      <c r="N28" s="87"/>
      <c r="O28" s="87"/>
      <c r="P28" s="87"/>
      <c r="Q28" s="87"/>
      <c r="R28" s="87"/>
      <c r="S28" s="87"/>
      <c r="T28" s="87"/>
      <c r="U28" s="88"/>
      <c r="V28" s="89">
        <f>SUM(V18:Z27)</f>
        <v>0</v>
      </c>
      <c r="W28" s="90"/>
      <c r="X28" s="90"/>
      <c r="Y28" s="90"/>
      <c r="Z28" s="91"/>
    </row>
    <row r="29" spans="1:26" ht="20.25" customHeight="1" x14ac:dyDescent="0.2"/>
    <row r="30" spans="1:26" ht="20.25" customHeight="1" x14ac:dyDescent="0.15">
      <c r="B30" t="s">
        <v>34</v>
      </c>
    </row>
    <row r="31" spans="1:26" ht="20.25" customHeight="1" x14ac:dyDescent="0.15">
      <c r="B31" t="s">
        <v>35</v>
      </c>
    </row>
    <row r="32" spans="1:26" ht="20.25" customHeight="1" x14ac:dyDescent="0.2"/>
    <row r="33" spans="1:26" ht="20.25" customHeight="1" thickBot="1" x14ac:dyDescent="0.2">
      <c r="B33" s="74" t="s">
        <v>130</v>
      </c>
      <c r="C33" s="74"/>
      <c r="D33" s="74"/>
      <c r="E33" s="74"/>
      <c r="F33" s="81">
        <f>V28</f>
        <v>0</v>
      </c>
      <c r="G33" s="81"/>
      <c r="H33" s="81"/>
      <c r="I33" s="81"/>
      <c r="J33" s="81"/>
      <c r="L33" s="74" t="s">
        <v>36</v>
      </c>
      <c r="M33" s="74"/>
      <c r="N33" s="74"/>
      <c r="O33" s="74" t="s">
        <v>38</v>
      </c>
      <c r="P33" s="74"/>
      <c r="Q33" s="74"/>
      <c r="R33" s="74"/>
      <c r="S33" s="74"/>
      <c r="T33" s="74"/>
      <c r="U33" s="74"/>
      <c r="V33" s="74"/>
      <c r="W33" s="74"/>
      <c r="X33" s="74"/>
      <c r="Y33" s="74"/>
      <c r="Z33" s="17"/>
    </row>
    <row r="34" spans="1:26" ht="20.25" customHeight="1" thickBot="1" x14ac:dyDescent="0.2">
      <c r="B34" s="74" t="s">
        <v>131</v>
      </c>
      <c r="C34" s="74"/>
      <c r="D34" s="74"/>
      <c r="E34" s="78"/>
      <c r="F34" s="82" t="str">
        <f>NDI購入テキスト一覧表!$G$45</f>
        <v>円</v>
      </c>
      <c r="G34" s="83"/>
      <c r="H34" s="83"/>
      <c r="I34" s="83"/>
      <c r="J34" s="84"/>
      <c r="L34" s="74"/>
      <c r="M34" s="74"/>
      <c r="N34" s="74"/>
      <c r="O34" s="85" t="s">
        <v>37</v>
      </c>
      <c r="P34" s="85"/>
      <c r="Q34" s="85"/>
      <c r="R34" s="85"/>
      <c r="S34" s="85"/>
      <c r="T34" s="85"/>
      <c r="U34" s="85"/>
      <c r="V34" s="85"/>
      <c r="W34" s="85"/>
      <c r="X34" s="85"/>
      <c r="Y34" s="85"/>
    </row>
    <row r="35" spans="1:26" ht="20.25" customHeight="1" thickBot="1" x14ac:dyDescent="0.2">
      <c r="B35" s="74" t="s">
        <v>132</v>
      </c>
      <c r="C35" s="74"/>
      <c r="D35" s="74"/>
      <c r="E35" s="74"/>
      <c r="F35" s="75">
        <f>SUM(F33:J34)</f>
        <v>0</v>
      </c>
      <c r="G35" s="75"/>
      <c r="H35" s="75"/>
      <c r="I35" s="75"/>
      <c r="J35" s="75"/>
      <c r="L35" s="74" t="s">
        <v>39</v>
      </c>
      <c r="M35" s="74"/>
      <c r="N35" s="78"/>
      <c r="O35" s="220"/>
      <c r="P35" s="221"/>
      <c r="Q35" s="221"/>
      <c r="R35" s="221"/>
      <c r="S35" s="221"/>
      <c r="T35" s="221"/>
      <c r="U35" s="221"/>
      <c r="V35" s="221"/>
      <c r="W35" s="221"/>
      <c r="X35" s="221"/>
      <c r="Y35" s="222"/>
    </row>
    <row r="36" spans="1:26" ht="20.25" customHeight="1" x14ac:dyDescent="0.15">
      <c r="B36" s="74" t="s">
        <v>133</v>
      </c>
      <c r="C36" s="74"/>
      <c r="D36" s="74"/>
      <c r="E36" s="74"/>
      <c r="F36" s="75">
        <f>F35*0.1</f>
        <v>0</v>
      </c>
      <c r="G36" s="75"/>
      <c r="H36" s="75"/>
      <c r="I36" s="75"/>
      <c r="J36" s="75"/>
      <c r="L36" s="53"/>
      <c r="M36" s="53"/>
      <c r="N36" s="53"/>
      <c r="O36" s="54"/>
      <c r="P36" s="54"/>
      <c r="Q36" s="54"/>
      <c r="R36" s="54"/>
      <c r="S36" s="54"/>
      <c r="T36" s="54"/>
      <c r="U36" s="54"/>
      <c r="V36" s="54"/>
      <c r="W36" s="54"/>
      <c r="X36" s="54"/>
      <c r="Y36" s="54"/>
    </row>
    <row r="37" spans="1:26" ht="20.25" customHeight="1" x14ac:dyDescent="0.15">
      <c r="B37" s="74" t="s">
        <v>134</v>
      </c>
      <c r="C37" s="74"/>
      <c r="D37" s="74"/>
      <c r="E37" s="74"/>
      <c r="F37" s="75">
        <f>SUM(F35:J36)</f>
        <v>0</v>
      </c>
      <c r="G37" s="75"/>
      <c r="H37" s="75"/>
      <c r="I37" s="75"/>
      <c r="J37" s="75"/>
      <c r="L37" s="53"/>
      <c r="M37" s="53"/>
      <c r="N37" s="53"/>
      <c r="O37" s="54"/>
      <c r="P37" s="54"/>
      <c r="Q37" s="54"/>
      <c r="R37" s="54"/>
      <c r="S37" s="54"/>
      <c r="T37" s="54"/>
      <c r="U37" s="54"/>
      <c r="V37" s="54"/>
      <c r="W37" s="54"/>
      <c r="X37" s="54"/>
      <c r="Y37" s="54"/>
    </row>
    <row r="38" spans="1:26" ht="20.25" customHeight="1" thickBot="1" x14ac:dyDescent="0.25"/>
    <row r="39" spans="1:26" ht="20.25" customHeight="1" thickBot="1" x14ac:dyDescent="0.2">
      <c r="B39" t="s">
        <v>108</v>
      </c>
      <c r="N39" s="74" t="s">
        <v>40</v>
      </c>
      <c r="O39" s="78"/>
      <c r="P39" s="175"/>
      <c r="Q39" s="176"/>
    </row>
    <row r="40" spans="1:26" ht="20.25" customHeight="1" x14ac:dyDescent="0.2"/>
    <row r="41" spans="1:26" ht="20.25" customHeight="1" x14ac:dyDescent="0.15">
      <c r="A41" s="63" t="s">
        <v>51</v>
      </c>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1:26" ht="20.25" customHeight="1" x14ac:dyDescent="0.1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ht="20.25" customHeight="1" thickBot="1"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20.25" customHeight="1" x14ac:dyDescent="0.15">
      <c r="A44" s="64" t="s">
        <v>52</v>
      </c>
      <c r="B44" s="65"/>
      <c r="C44" s="169"/>
      <c r="D44" s="170"/>
      <c r="E44" s="170"/>
      <c r="F44" s="170"/>
      <c r="G44" s="170"/>
      <c r="H44" s="170"/>
      <c r="I44" s="170"/>
      <c r="J44" s="170"/>
      <c r="K44" s="170"/>
      <c r="L44" s="170"/>
      <c r="M44" s="170"/>
      <c r="N44" s="170"/>
      <c r="O44" s="170"/>
      <c r="P44" s="170"/>
      <c r="Q44" s="170"/>
      <c r="R44" s="170"/>
      <c r="S44" s="170"/>
      <c r="T44" s="170"/>
      <c r="U44" s="170"/>
      <c r="V44" s="170"/>
      <c r="W44" s="170"/>
      <c r="X44" s="170"/>
      <c r="Y44" s="170"/>
      <c r="Z44" s="171"/>
    </row>
    <row r="45" spans="1:26" ht="20.25" customHeight="1" thickBot="1" x14ac:dyDescent="0.2">
      <c r="A45" s="66"/>
      <c r="B45" s="67"/>
      <c r="C45" s="172"/>
      <c r="D45" s="173"/>
      <c r="E45" s="173"/>
      <c r="F45" s="173"/>
      <c r="G45" s="173"/>
      <c r="H45" s="173"/>
      <c r="I45" s="173"/>
      <c r="J45" s="173"/>
      <c r="K45" s="173"/>
      <c r="L45" s="173"/>
      <c r="M45" s="173"/>
      <c r="N45" s="173"/>
      <c r="O45" s="173"/>
      <c r="P45" s="173"/>
      <c r="Q45" s="173"/>
      <c r="R45" s="173"/>
      <c r="S45" s="173"/>
      <c r="T45" s="173"/>
      <c r="U45" s="173"/>
      <c r="V45" s="173"/>
      <c r="W45" s="173"/>
      <c r="X45" s="173"/>
      <c r="Y45" s="173"/>
      <c r="Z45" s="174"/>
    </row>
    <row r="46" spans="1:26" ht="20.25" customHeight="1" x14ac:dyDescent="0.2"/>
    <row r="47" spans="1:26" ht="20.25" customHeight="1" x14ac:dyDescent="0.2"/>
    <row r="48" spans="1:26"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sheetData>
  <sheetProtection algorithmName="SHA-512" hashValue="MKRiXBJT4x2OpoGdSmeffwLKAO/1gDQrHjI7L+2Kg+GkRT/pi+XY9uLEVIFwBxVG5RB7coCMQTSvQOZq9pPvjQ==" saltValue="jWMyWz6f/OWCrIPSdhMwww==" spinCount="100000" sheet="1" formatCells="0" formatColumns="0" formatRows="0" insertColumns="0" insertRows="0" deleteColumns="0" deleteRows="0" sort="0"/>
  <protectedRanges>
    <protectedRange password="CC43" sqref="S2:Z2 D4:Z6 F7:R7 U7:Z7 Q8:Z8 D8:M8 E9:Z9 F34:J34" name="申請者入力"/>
    <protectedRange password="CC43" sqref="P39:Q39" name="申請者入力_2"/>
    <protectedRange password="CC43" sqref="Q18 B19:G19 N18 O19 R27:S27 R19:S19 B27:G27 B21:G21 Q20 R21:S21 Q22 B23:G23 R23:S23 B25:G25 Q24 R25:S25 Q26 N20 N22 N24 N26 O21 O23 O25 O27" name="申請者入力_1"/>
    <protectedRange password="CC43" sqref="H18 I19:K19 H20 I21:K21 H22 I23:K23 H24 I25:K25 H26 I27:K27" name="申請者入力_3"/>
  </protectedRanges>
  <mergeCells count="80">
    <mergeCell ref="L35:N35"/>
    <mergeCell ref="L33:N34"/>
    <mergeCell ref="V26:Z27"/>
    <mergeCell ref="B27:G27"/>
    <mergeCell ref="B28:U28"/>
    <mergeCell ref="V28:Z28"/>
    <mergeCell ref="B33:E33"/>
    <mergeCell ref="F33:J33"/>
    <mergeCell ref="O34:Y34"/>
    <mergeCell ref="O33:Y33"/>
    <mergeCell ref="O35:Y35"/>
    <mergeCell ref="A26:A27"/>
    <mergeCell ref="B26:G26"/>
    <mergeCell ref="H26:M27"/>
    <mergeCell ref="N26:P27"/>
    <mergeCell ref="Q26:U27"/>
    <mergeCell ref="V22:Z23"/>
    <mergeCell ref="B23:G23"/>
    <mergeCell ref="A24:A25"/>
    <mergeCell ref="B24:G24"/>
    <mergeCell ref="H24:M25"/>
    <mergeCell ref="N24:P25"/>
    <mergeCell ref="Q24:U25"/>
    <mergeCell ref="V24:Z25"/>
    <mergeCell ref="B25:G25"/>
    <mergeCell ref="A22:A23"/>
    <mergeCell ref="B22:G22"/>
    <mergeCell ref="H22:M23"/>
    <mergeCell ref="N22:P23"/>
    <mergeCell ref="Q22:U23"/>
    <mergeCell ref="H20:M21"/>
    <mergeCell ref="N20:P21"/>
    <mergeCell ref="Q20:U21"/>
    <mergeCell ref="V20:Z21"/>
    <mergeCell ref="B21:G21"/>
    <mergeCell ref="H17:M17"/>
    <mergeCell ref="N17:P17"/>
    <mergeCell ref="A20:A21"/>
    <mergeCell ref="B20:G20"/>
    <mergeCell ref="A9:D9"/>
    <mergeCell ref="E9:Z9"/>
    <mergeCell ref="Q17:U17"/>
    <mergeCell ref="V17:Z17"/>
    <mergeCell ref="A18:A19"/>
    <mergeCell ref="H18:M19"/>
    <mergeCell ref="N18:P19"/>
    <mergeCell ref="Q18:U19"/>
    <mergeCell ref="V18:Z19"/>
    <mergeCell ref="B19:G19"/>
    <mergeCell ref="B17:G17"/>
    <mergeCell ref="B18:G18"/>
    <mergeCell ref="A1:Z1"/>
    <mergeCell ref="S2:Z2"/>
    <mergeCell ref="D4:Z4"/>
    <mergeCell ref="E5:H5"/>
    <mergeCell ref="Q8:Z8"/>
    <mergeCell ref="P2:R2"/>
    <mergeCell ref="D8:M8"/>
    <mergeCell ref="N8:P8"/>
    <mergeCell ref="A5:C6"/>
    <mergeCell ref="D7:E7"/>
    <mergeCell ref="S7:T7"/>
    <mergeCell ref="F7:R7"/>
    <mergeCell ref="D6:Z6"/>
    <mergeCell ref="U7:Z7"/>
    <mergeCell ref="A7:C7"/>
    <mergeCell ref="A8:C8"/>
    <mergeCell ref="A41:Z43"/>
    <mergeCell ref="A44:B45"/>
    <mergeCell ref="C44:Z45"/>
    <mergeCell ref="P39:Q39"/>
    <mergeCell ref="N39:O39"/>
    <mergeCell ref="B36:E36"/>
    <mergeCell ref="F36:J36"/>
    <mergeCell ref="B37:E37"/>
    <mergeCell ref="F37:J37"/>
    <mergeCell ref="B34:E34"/>
    <mergeCell ref="B35:E35"/>
    <mergeCell ref="F34:J34"/>
    <mergeCell ref="F35:J35"/>
  </mergeCells>
  <phoneticPr fontId="5"/>
  <dataValidations count="1">
    <dataValidation type="list" showInputMessage="1" showErrorMessage="1" sqref="P39:Q39">
      <formula1>"　,必要,不要"</formula1>
    </dataValidation>
  </dataValidations>
  <pageMargins left="0.39370078740157483" right="0.39370078740157483" top="0.19685039370078741" bottom="0.19685039370078741" header="0.31496062992125984" footer="0.31496062992125984"/>
  <pageSetup paperSize="9" scale="97" orientation="portrait" r:id="rId1"/>
  <ignoredErrors>
    <ignoredError sqref="Q20:Z27 Q18:U1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データ※センター用!$A$2:$A$19</xm:f>
          </x14:formula1>
          <xm:sqref>H18 H24 H20 H22 H26</xm:sqref>
        </x14:dataValidation>
        <x14:dataValidation type="list" allowBlank="1">
          <x14:formula1>
            <xm:f>データ※センター用!$C$2:$C$4</xm:f>
          </x14:formula1>
          <xm:sqref>N18:P27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view="pageBreakPreview" zoomScale="130" zoomScaleNormal="100" zoomScaleSheetLayoutView="130" workbookViewId="0">
      <selection activeCell="B1" sqref="B1"/>
    </sheetView>
  </sheetViews>
  <sheetFormatPr defaultColWidth="9" defaultRowHeight="13.5" x14ac:dyDescent="0.15"/>
  <cols>
    <col min="1" max="1" width="7" customWidth="1"/>
    <col min="2" max="2" width="4.25" customWidth="1"/>
    <col min="3" max="3" width="40.875" customWidth="1"/>
    <col min="4" max="4" width="6.125" customWidth="1"/>
    <col min="5" max="5" width="7.875" customWidth="1"/>
    <col min="6" max="6" width="7.125" customWidth="1"/>
    <col min="7" max="7" width="12.25" customWidth="1"/>
  </cols>
  <sheetData>
    <row r="1" spans="2:7" ht="24.75" thickBot="1" x14ac:dyDescent="0.2">
      <c r="B1" s="23" t="s">
        <v>55</v>
      </c>
      <c r="C1" s="232" t="s">
        <v>56</v>
      </c>
      <c r="D1" s="232"/>
      <c r="E1" s="232"/>
      <c r="F1" s="232"/>
      <c r="G1" s="24"/>
    </row>
    <row r="2" spans="2:7" s="42" customFormat="1" ht="18.75" customHeight="1" x14ac:dyDescent="0.15">
      <c r="B2" s="43"/>
      <c r="C2" s="44" t="s">
        <v>97</v>
      </c>
      <c r="D2" s="41"/>
      <c r="E2" s="41"/>
      <c r="F2" s="41"/>
    </row>
    <row r="3" spans="2:7" s="42" customFormat="1" ht="18.75" customHeight="1" x14ac:dyDescent="0.15">
      <c r="B3" s="43"/>
      <c r="C3" s="44" t="s">
        <v>96</v>
      </c>
      <c r="D3" s="41"/>
      <c r="E3" s="41"/>
      <c r="F3" s="41"/>
    </row>
    <row r="4" spans="2:7" s="42" customFormat="1" ht="18.75" customHeight="1" thickBot="1" x14ac:dyDescent="0.2">
      <c r="B4" s="43"/>
      <c r="C4" s="44" t="s">
        <v>98</v>
      </c>
      <c r="D4" s="41"/>
      <c r="E4" s="41"/>
      <c r="F4" s="41"/>
    </row>
    <row r="5" spans="2:7" ht="22.5" x14ac:dyDescent="0.15">
      <c r="B5" s="34" t="s">
        <v>57</v>
      </c>
      <c r="C5" s="35" t="s">
        <v>58</v>
      </c>
      <c r="D5" s="35" t="s">
        <v>59</v>
      </c>
      <c r="E5" s="55" t="s">
        <v>127</v>
      </c>
      <c r="F5" s="56" t="s">
        <v>128</v>
      </c>
      <c r="G5" s="57" t="s">
        <v>129</v>
      </c>
    </row>
    <row r="6" spans="2:7" ht="14.65" customHeight="1" x14ac:dyDescent="0.15">
      <c r="B6" s="36">
        <v>1</v>
      </c>
      <c r="C6" s="37" t="s">
        <v>60</v>
      </c>
      <c r="D6" s="38">
        <v>2004</v>
      </c>
      <c r="E6" s="39">
        <v>4666</v>
      </c>
      <c r="F6" s="31"/>
      <c r="G6" s="33" t="str">
        <f>IF(F6="","円",E6*F6)</f>
        <v>円</v>
      </c>
    </row>
    <row r="7" spans="2:7" ht="14.65" customHeight="1" x14ac:dyDescent="0.15">
      <c r="B7" s="36">
        <v>2</v>
      </c>
      <c r="C7" s="37" t="s">
        <v>61</v>
      </c>
      <c r="D7" s="38">
        <v>2018</v>
      </c>
      <c r="E7" s="39">
        <v>2960</v>
      </c>
      <c r="F7" s="31"/>
      <c r="G7" s="33" t="str">
        <f t="shared" ref="G7:G44" si="0">IF(F7="","円",E7*F7)</f>
        <v>円</v>
      </c>
    </row>
    <row r="8" spans="2:7" ht="24" customHeight="1" x14ac:dyDescent="0.15">
      <c r="B8" s="36">
        <v>3</v>
      </c>
      <c r="C8" s="37" t="s">
        <v>62</v>
      </c>
      <c r="D8" s="38">
        <v>2015</v>
      </c>
      <c r="E8" s="39">
        <v>1620</v>
      </c>
      <c r="F8" s="31"/>
      <c r="G8" s="33" t="str">
        <f t="shared" si="0"/>
        <v>円</v>
      </c>
    </row>
    <row r="9" spans="2:7" ht="14.25" customHeight="1" x14ac:dyDescent="0.15">
      <c r="B9" s="36">
        <v>4</v>
      </c>
      <c r="C9" s="37" t="s">
        <v>105</v>
      </c>
      <c r="D9" s="38">
        <v>2013</v>
      </c>
      <c r="E9" s="39">
        <v>3200</v>
      </c>
      <c r="F9" s="31"/>
      <c r="G9" s="33" t="str">
        <f t="shared" si="0"/>
        <v>円</v>
      </c>
    </row>
    <row r="10" spans="2:7" ht="14.65" customHeight="1" x14ac:dyDescent="0.15">
      <c r="B10" s="36">
        <v>5</v>
      </c>
      <c r="C10" s="37" t="s">
        <v>63</v>
      </c>
      <c r="D10" s="38">
        <v>2019</v>
      </c>
      <c r="E10" s="39">
        <v>2500</v>
      </c>
      <c r="F10" s="31"/>
      <c r="G10" s="33" t="str">
        <f t="shared" si="0"/>
        <v>円</v>
      </c>
    </row>
    <row r="11" spans="2:7" ht="14.65" customHeight="1" x14ac:dyDescent="0.15">
      <c r="B11" s="36">
        <v>6</v>
      </c>
      <c r="C11" s="37" t="s">
        <v>64</v>
      </c>
      <c r="D11" s="38">
        <v>2019</v>
      </c>
      <c r="E11" s="39">
        <v>4500</v>
      </c>
      <c r="F11" s="31"/>
      <c r="G11" s="33" t="str">
        <f t="shared" si="0"/>
        <v>円</v>
      </c>
    </row>
    <row r="12" spans="2:7" ht="14.65" customHeight="1" x14ac:dyDescent="0.15">
      <c r="B12" s="36">
        <v>7</v>
      </c>
      <c r="C12" s="37" t="s">
        <v>65</v>
      </c>
      <c r="D12" s="38">
        <v>2016</v>
      </c>
      <c r="E12" s="39">
        <v>4800</v>
      </c>
      <c r="F12" s="31"/>
      <c r="G12" s="33" t="str">
        <f t="shared" si="0"/>
        <v>円</v>
      </c>
    </row>
    <row r="13" spans="2:7" ht="14.65" customHeight="1" x14ac:dyDescent="0.15">
      <c r="B13" s="36">
        <v>8</v>
      </c>
      <c r="C13" s="37" t="s">
        <v>66</v>
      </c>
      <c r="D13" s="38">
        <v>2017</v>
      </c>
      <c r="E13" s="39">
        <v>2400</v>
      </c>
      <c r="F13" s="31"/>
      <c r="G13" s="33" t="str">
        <f t="shared" si="0"/>
        <v>円</v>
      </c>
    </row>
    <row r="14" spans="2:7" ht="14.65" customHeight="1" x14ac:dyDescent="0.15">
      <c r="B14" s="36">
        <v>9</v>
      </c>
      <c r="C14" s="37" t="s">
        <v>67</v>
      </c>
      <c r="D14" s="38">
        <v>2017</v>
      </c>
      <c r="E14" s="39">
        <v>3100</v>
      </c>
      <c r="F14" s="31"/>
      <c r="G14" s="33" t="str">
        <f t="shared" si="0"/>
        <v>円</v>
      </c>
    </row>
    <row r="15" spans="2:7" ht="14.65" customHeight="1" x14ac:dyDescent="0.15">
      <c r="B15" s="36">
        <v>10</v>
      </c>
      <c r="C15" s="37" t="s">
        <v>68</v>
      </c>
      <c r="D15" s="38">
        <v>2017</v>
      </c>
      <c r="E15" s="39">
        <v>2500</v>
      </c>
      <c r="F15" s="31"/>
      <c r="G15" s="33" t="str">
        <f t="shared" si="0"/>
        <v>円</v>
      </c>
    </row>
    <row r="16" spans="2:7" ht="14.65" customHeight="1" x14ac:dyDescent="0.15">
      <c r="B16" s="36">
        <v>11</v>
      </c>
      <c r="C16" s="37" t="s">
        <v>69</v>
      </c>
      <c r="D16" s="38">
        <v>1987</v>
      </c>
      <c r="E16" s="39">
        <v>1620</v>
      </c>
      <c r="F16" s="31"/>
      <c r="G16" s="33" t="str">
        <f t="shared" si="0"/>
        <v>円</v>
      </c>
    </row>
    <row r="17" spans="2:10" ht="14.25" customHeight="1" x14ac:dyDescent="0.15">
      <c r="B17" s="36">
        <v>12</v>
      </c>
      <c r="C17" s="37" t="s">
        <v>70</v>
      </c>
      <c r="D17" s="38">
        <v>2006</v>
      </c>
      <c r="E17" s="39">
        <v>4190</v>
      </c>
      <c r="F17" s="31"/>
      <c r="G17" s="33" t="str">
        <f t="shared" si="0"/>
        <v>円</v>
      </c>
    </row>
    <row r="18" spans="2:10" ht="14.25" customHeight="1" x14ac:dyDescent="0.15">
      <c r="B18" s="36">
        <v>13</v>
      </c>
      <c r="C18" s="37" t="s">
        <v>71</v>
      </c>
      <c r="D18" s="38" t="s">
        <v>72</v>
      </c>
      <c r="E18" s="39">
        <v>1636</v>
      </c>
      <c r="F18" s="32"/>
      <c r="G18" s="33" t="str">
        <f t="shared" si="0"/>
        <v>円</v>
      </c>
    </row>
    <row r="19" spans="2:10" ht="14.25" customHeight="1" x14ac:dyDescent="0.15">
      <c r="B19" s="36">
        <v>14</v>
      </c>
      <c r="C19" s="37" t="s">
        <v>73</v>
      </c>
      <c r="D19" s="38" t="s">
        <v>72</v>
      </c>
      <c r="E19" s="39">
        <v>1090</v>
      </c>
      <c r="F19" s="32"/>
      <c r="G19" s="33" t="str">
        <f t="shared" si="0"/>
        <v>円</v>
      </c>
    </row>
    <row r="20" spans="2:10" ht="24" customHeight="1" x14ac:dyDescent="0.15">
      <c r="B20" s="36">
        <v>15</v>
      </c>
      <c r="C20" s="37" t="s">
        <v>74</v>
      </c>
      <c r="D20" s="38" t="s">
        <v>72</v>
      </c>
      <c r="E20" s="39">
        <v>1181</v>
      </c>
      <c r="F20" s="32"/>
      <c r="G20" s="33" t="str">
        <f t="shared" si="0"/>
        <v>円</v>
      </c>
    </row>
    <row r="21" spans="2:10" ht="14.65" customHeight="1" x14ac:dyDescent="0.15">
      <c r="B21" s="36">
        <v>16</v>
      </c>
      <c r="C21" s="37" t="s">
        <v>75</v>
      </c>
      <c r="D21" s="38">
        <v>2017</v>
      </c>
      <c r="E21" s="39">
        <v>2300</v>
      </c>
      <c r="F21" s="31"/>
      <c r="G21" s="33" t="str">
        <f>IF(F21="","円",E21*F21)</f>
        <v>円</v>
      </c>
    </row>
    <row r="22" spans="2:10" ht="14.65" customHeight="1" x14ac:dyDescent="0.15">
      <c r="B22" s="36">
        <v>17</v>
      </c>
      <c r="C22" s="37" t="s">
        <v>76</v>
      </c>
      <c r="D22" s="38">
        <v>2019</v>
      </c>
      <c r="E22" s="39">
        <v>4200</v>
      </c>
      <c r="F22" s="31"/>
      <c r="G22" s="33" t="str">
        <f t="shared" si="0"/>
        <v>円</v>
      </c>
    </row>
    <row r="23" spans="2:10" ht="14.65" customHeight="1" x14ac:dyDescent="0.15">
      <c r="B23" s="36">
        <v>18</v>
      </c>
      <c r="C23" s="37" t="s">
        <v>77</v>
      </c>
      <c r="D23" s="38">
        <v>2017</v>
      </c>
      <c r="E23" s="39">
        <v>7600</v>
      </c>
      <c r="F23" s="31"/>
      <c r="G23" s="33" t="str">
        <f t="shared" si="0"/>
        <v>円</v>
      </c>
    </row>
    <row r="24" spans="2:10" ht="14.65" customHeight="1" x14ac:dyDescent="0.15">
      <c r="B24" s="36">
        <v>19</v>
      </c>
      <c r="C24" s="37" t="s">
        <v>78</v>
      </c>
      <c r="D24" s="38">
        <v>2021</v>
      </c>
      <c r="E24" s="39">
        <v>2600</v>
      </c>
      <c r="F24" s="31"/>
      <c r="G24" s="33" t="str">
        <f t="shared" si="0"/>
        <v>円</v>
      </c>
    </row>
    <row r="25" spans="2:10" ht="14.65" customHeight="1" x14ac:dyDescent="0.15">
      <c r="B25" s="36">
        <v>20</v>
      </c>
      <c r="C25" s="37" t="s">
        <v>79</v>
      </c>
      <c r="D25" s="38">
        <v>2021</v>
      </c>
      <c r="E25" s="39">
        <v>2900</v>
      </c>
      <c r="F25" s="31"/>
      <c r="G25" s="33" t="str">
        <f t="shared" si="0"/>
        <v>円</v>
      </c>
    </row>
    <row r="26" spans="2:10" ht="14.25" customHeight="1" x14ac:dyDescent="0.15">
      <c r="B26" s="36">
        <v>21</v>
      </c>
      <c r="C26" s="37" t="s">
        <v>80</v>
      </c>
      <c r="D26" s="38">
        <v>2019</v>
      </c>
      <c r="E26" s="39">
        <v>3800</v>
      </c>
      <c r="F26" s="31"/>
      <c r="G26" s="33" t="str">
        <f t="shared" si="0"/>
        <v>円</v>
      </c>
    </row>
    <row r="27" spans="2:10" ht="14.25" customHeight="1" x14ac:dyDescent="0.15">
      <c r="B27" s="36">
        <v>22</v>
      </c>
      <c r="C27" s="37" t="s">
        <v>81</v>
      </c>
      <c r="D27" s="38">
        <v>2019</v>
      </c>
      <c r="E27" s="39">
        <v>3400</v>
      </c>
      <c r="F27" s="31"/>
      <c r="G27" s="33" t="str">
        <f t="shared" si="0"/>
        <v>円</v>
      </c>
    </row>
    <row r="28" spans="2:10" ht="14.65" customHeight="1" x14ac:dyDescent="0.15">
      <c r="B28" s="36">
        <v>23</v>
      </c>
      <c r="C28" s="37" t="s">
        <v>82</v>
      </c>
      <c r="D28" s="38">
        <v>2024</v>
      </c>
      <c r="E28" s="39">
        <v>2000</v>
      </c>
      <c r="F28" s="31"/>
      <c r="G28" s="33" t="str">
        <f t="shared" si="0"/>
        <v>円</v>
      </c>
    </row>
    <row r="29" spans="2:10" ht="14.25" customHeight="1" x14ac:dyDescent="0.15">
      <c r="B29" s="36">
        <v>24</v>
      </c>
      <c r="C29" s="37" t="s">
        <v>124</v>
      </c>
      <c r="D29" s="38">
        <v>2022</v>
      </c>
      <c r="E29" s="39">
        <v>5500</v>
      </c>
      <c r="F29" s="31"/>
      <c r="G29" s="33" t="str">
        <f t="shared" si="0"/>
        <v>円</v>
      </c>
    </row>
    <row r="30" spans="2:10" ht="14.65" customHeight="1" x14ac:dyDescent="0.15">
      <c r="B30" s="36">
        <v>25</v>
      </c>
      <c r="C30" s="37" t="s">
        <v>83</v>
      </c>
      <c r="D30" s="38">
        <v>2018</v>
      </c>
      <c r="E30" s="39">
        <v>2340</v>
      </c>
      <c r="F30" s="31"/>
      <c r="G30" s="33" t="str">
        <f t="shared" si="0"/>
        <v>円</v>
      </c>
    </row>
    <row r="31" spans="2:10" ht="14.65" customHeight="1" x14ac:dyDescent="0.15">
      <c r="B31" s="36">
        <v>26</v>
      </c>
      <c r="C31" s="37" t="s">
        <v>84</v>
      </c>
      <c r="D31" s="38">
        <v>2018</v>
      </c>
      <c r="E31" s="39">
        <v>3540</v>
      </c>
      <c r="F31" s="31"/>
      <c r="G31" s="33" t="str">
        <f t="shared" si="0"/>
        <v>円</v>
      </c>
    </row>
    <row r="32" spans="2:10" ht="14.65" customHeight="1" x14ac:dyDescent="0.15">
      <c r="B32" s="36">
        <v>27</v>
      </c>
      <c r="C32" s="37" t="s">
        <v>85</v>
      </c>
      <c r="D32" s="38">
        <v>2018</v>
      </c>
      <c r="E32" s="39">
        <v>4200</v>
      </c>
      <c r="F32" s="31"/>
      <c r="G32" s="33" t="str">
        <f t="shared" si="0"/>
        <v>円</v>
      </c>
      <c r="J32" s="25"/>
    </row>
    <row r="33" spans="2:7" ht="14.65" customHeight="1" x14ac:dyDescent="0.15">
      <c r="B33" s="36">
        <v>28</v>
      </c>
      <c r="C33" s="37" t="s">
        <v>86</v>
      </c>
      <c r="D33" s="38">
        <v>2018</v>
      </c>
      <c r="E33" s="39">
        <v>1776</v>
      </c>
      <c r="F33" s="31"/>
      <c r="G33" s="33" t="str">
        <f t="shared" si="0"/>
        <v>円</v>
      </c>
    </row>
    <row r="34" spans="2:7" ht="14.65" customHeight="1" x14ac:dyDescent="0.15">
      <c r="B34" s="36">
        <v>29</v>
      </c>
      <c r="C34" s="37" t="s">
        <v>87</v>
      </c>
      <c r="D34" s="38">
        <v>2018</v>
      </c>
      <c r="E34" s="39">
        <v>2065</v>
      </c>
      <c r="F34" s="31"/>
      <c r="G34" s="33" t="str">
        <f t="shared" si="0"/>
        <v>円</v>
      </c>
    </row>
    <row r="35" spans="2:7" ht="14.65" customHeight="1" x14ac:dyDescent="0.15">
      <c r="B35" s="36">
        <v>30</v>
      </c>
      <c r="C35" s="37" t="s">
        <v>88</v>
      </c>
      <c r="D35" s="38">
        <v>2018</v>
      </c>
      <c r="E35" s="39">
        <v>2065</v>
      </c>
      <c r="F35" s="31"/>
      <c r="G35" s="33" t="str">
        <f t="shared" si="0"/>
        <v>円</v>
      </c>
    </row>
    <row r="36" spans="2:7" ht="14.65" customHeight="1" x14ac:dyDescent="0.15">
      <c r="B36" s="36">
        <v>31</v>
      </c>
      <c r="C36" s="37" t="s">
        <v>89</v>
      </c>
      <c r="D36" s="38">
        <v>2018</v>
      </c>
      <c r="E36" s="39">
        <v>4054</v>
      </c>
      <c r="F36" s="31"/>
      <c r="G36" s="33" t="str">
        <f t="shared" si="0"/>
        <v>円</v>
      </c>
    </row>
    <row r="37" spans="2:7" ht="24" customHeight="1" x14ac:dyDescent="0.15">
      <c r="B37" s="40">
        <v>32</v>
      </c>
      <c r="C37" s="37" t="s">
        <v>135</v>
      </c>
      <c r="D37" s="38">
        <v>2018</v>
      </c>
      <c r="E37" s="39">
        <v>5800</v>
      </c>
      <c r="F37" s="31"/>
      <c r="G37" s="33" t="str">
        <f t="shared" si="0"/>
        <v>円</v>
      </c>
    </row>
    <row r="38" spans="2:7" ht="14.65" customHeight="1" x14ac:dyDescent="0.15">
      <c r="B38" s="36">
        <v>33</v>
      </c>
      <c r="C38" s="37" t="s">
        <v>90</v>
      </c>
      <c r="D38" s="38">
        <v>2018</v>
      </c>
      <c r="E38" s="39">
        <v>3080</v>
      </c>
      <c r="F38" s="31"/>
      <c r="G38" s="33" t="str">
        <f t="shared" si="0"/>
        <v>円</v>
      </c>
    </row>
    <row r="39" spans="2:7" ht="14.65" customHeight="1" x14ac:dyDescent="0.15">
      <c r="B39" s="36">
        <v>34</v>
      </c>
      <c r="C39" s="37" t="s">
        <v>91</v>
      </c>
      <c r="D39" s="38">
        <v>2018</v>
      </c>
      <c r="E39" s="39">
        <v>3620</v>
      </c>
      <c r="F39" s="31"/>
      <c r="G39" s="33" t="str">
        <f t="shared" si="0"/>
        <v>円</v>
      </c>
    </row>
    <row r="40" spans="2:7" ht="14.65" customHeight="1" x14ac:dyDescent="0.15">
      <c r="B40" s="36">
        <v>35</v>
      </c>
      <c r="C40" s="37" t="s">
        <v>92</v>
      </c>
      <c r="D40" s="38">
        <v>2019</v>
      </c>
      <c r="E40" s="39">
        <v>3820</v>
      </c>
      <c r="F40" s="31"/>
      <c r="G40" s="33" t="str">
        <f t="shared" si="0"/>
        <v>円</v>
      </c>
    </row>
    <row r="41" spans="2:7" ht="13.5" customHeight="1" x14ac:dyDescent="0.15">
      <c r="B41" s="36">
        <v>36</v>
      </c>
      <c r="C41" s="37" t="s">
        <v>93</v>
      </c>
      <c r="D41" s="38">
        <v>2019</v>
      </c>
      <c r="E41" s="39">
        <v>2220</v>
      </c>
      <c r="F41" s="31"/>
      <c r="G41" s="33" t="str">
        <f t="shared" si="0"/>
        <v>円</v>
      </c>
    </row>
    <row r="42" spans="2:7" ht="14.25" customHeight="1" x14ac:dyDescent="0.15">
      <c r="B42" s="36">
        <v>37</v>
      </c>
      <c r="C42" s="37" t="s">
        <v>94</v>
      </c>
      <c r="D42" s="38">
        <v>2019</v>
      </c>
      <c r="E42" s="39">
        <v>2210</v>
      </c>
      <c r="F42" s="31"/>
      <c r="G42" s="33" t="str">
        <f t="shared" si="0"/>
        <v>円</v>
      </c>
    </row>
    <row r="43" spans="2:7" ht="14.25" customHeight="1" x14ac:dyDescent="0.15">
      <c r="B43" s="36">
        <v>38</v>
      </c>
      <c r="C43" s="37" t="s">
        <v>125</v>
      </c>
      <c r="D43" s="38">
        <v>2022</v>
      </c>
      <c r="E43" s="39">
        <v>2600</v>
      </c>
      <c r="F43" s="31"/>
      <c r="G43" s="33" t="str">
        <f t="shared" si="0"/>
        <v>円</v>
      </c>
    </row>
    <row r="44" spans="2:7" ht="14.25" customHeight="1" x14ac:dyDescent="0.15">
      <c r="B44" s="36">
        <v>39</v>
      </c>
      <c r="C44" s="37" t="s">
        <v>95</v>
      </c>
      <c r="D44" s="38">
        <v>2015</v>
      </c>
      <c r="E44" s="39">
        <v>2400</v>
      </c>
      <c r="F44" s="31"/>
      <c r="G44" s="33" t="str">
        <f t="shared" si="0"/>
        <v>円</v>
      </c>
    </row>
    <row r="45" spans="2:7" ht="14.25" customHeight="1" thickBot="1" x14ac:dyDescent="0.2">
      <c r="B45" s="47"/>
      <c r="C45" s="48" t="s">
        <v>106</v>
      </c>
      <c r="D45" s="49"/>
      <c r="E45" s="49"/>
      <c r="F45" s="58">
        <f>SUM(F6:F44)</f>
        <v>0</v>
      </c>
      <c r="G45" s="50" t="str">
        <f>IF(F45=0,"円",SUM(G6:G44))</f>
        <v>円</v>
      </c>
    </row>
    <row r="46" spans="2:7" ht="14.25" customHeight="1" thickBot="1" x14ac:dyDescent="0.25">
      <c r="B46" s="26"/>
      <c r="C46" s="26"/>
      <c r="D46" s="27"/>
      <c r="E46" s="27"/>
      <c r="F46" s="28"/>
      <c r="G46" s="28"/>
    </row>
    <row r="47" spans="2:7" ht="14.25" customHeight="1" x14ac:dyDescent="0.2">
      <c r="B47" s="233" t="str">
        <f>"申込者名： 　"&amp;申請書!F7&amp;申請書!U7</f>
        <v>申込者名： 　</v>
      </c>
      <c r="C47" s="234"/>
      <c r="D47" s="234"/>
      <c r="E47" s="234"/>
      <c r="F47" s="235"/>
    </row>
    <row r="48" spans="2:7" ht="14.25" customHeight="1" x14ac:dyDescent="0.2">
      <c r="B48" s="236" t="str">
        <f>"事業所名：　"&amp;申請書!D4</f>
        <v>事業所名：　</v>
      </c>
      <c r="C48" s="237"/>
      <c r="D48" s="237"/>
      <c r="E48" s="237"/>
      <c r="F48" s="238"/>
      <c r="G48" s="29"/>
    </row>
    <row r="49" spans="2:7" ht="14.45" customHeight="1" x14ac:dyDescent="0.2">
      <c r="B49" s="239" t="str">
        <f>"所在地：　"&amp;申請書!D6</f>
        <v>所在地：　</v>
      </c>
      <c r="C49" s="240"/>
      <c r="D49" s="240"/>
      <c r="E49" s="240"/>
      <c r="F49" s="241"/>
      <c r="G49" s="30"/>
    </row>
    <row r="50" spans="2:7" ht="14.25" customHeight="1" x14ac:dyDescent="0.2">
      <c r="B50" s="242" t="str">
        <f>"TEL：　" &amp;申請書!D8&amp;" 　　　　　　　　　                   FAX：   "&amp;申請書!Q8</f>
        <v xml:space="preserve">TEL：　 　　　　　　　　　                   FAX：   </v>
      </c>
      <c r="C50" s="243"/>
      <c r="D50" s="243"/>
      <c r="E50" s="243"/>
      <c r="F50" s="244"/>
    </row>
    <row r="51" spans="2:7" ht="18.75" customHeight="1" thickBot="1" x14ac:dyDescent="0.25">
      <c r="B51" s="245" t="str">
        <f>"E-mail：　"&amp;申請書!E9</f>
        <v>E-mail：　</v>
      </c>
      <c r="C51" s="246"/>
      <c r="D51" s="246"/>
      <c r="E51" s="246"/>
      <c r="F51" s="247"/>
      <c r="G51" s="25"/>
    </row>
    <row r="52" spans="2:7" ht="13.9" thickBot="1" x14ac:dyDescent="0.25"/>
    <row r="53" spans="2:7" x14ac:dyDescent="0.15">
      <c r="B53" s="223" t="s">
        <v>52</v>
      </c>
      <c r="C53" s="226"/>
      <c r="D53" s="227"/>
      <c r="E53" s="227"/>
      <c r="F53" s="227"/>
      <c r="G53" s="228"/>
    </row>
    <row r="54" spans="2:7" x14ac:dyDescent="0.15">
      <c r="B54" s="224"/>
      <c r="C54" s="229"/>
      <c r="D54" s="230"/>
      <c r="E54" s="230"/>
      <c r="F54" s="230"/>
      <c r="G54" s="231"/>
    </row>
    <row r="55" spans="2:7" ht="14.25" thickBot="1" x14ac:dyDescent="0.2">
      <c r="B55" s="225"/>
      <c r="C55" s="183"/>
      <c r="D55" s="184"/>
      <c r="E55" s="184"/>
      <c r="F55" s="184"/>
      <c r="G55" s="185"/>
    </row>
  </sheetData>
  <sheetProtection password="CC43" sheet="1" objects="1" scenarios="1"/>
  <mergeCells count="8">
    <mergeCell ref="B53:B55"/>
    <mergeCell ref="C53:G55"/>
    <mergeCell ref="C1:F1"/>
    <mergeCell ref="B47:F47"/>
    <mergeCell ref="B48:F48"/>
    <mergeCell ref="B49:F49"/>
    <mergeCell ref="B50:F50"/>
    <mergeCell ref="B51:F51"/>
  </mergeCells>
  <phoneticPr fontId="5"/>
  <printOptions horizontalCentered="1" verticalCentered="1"/>
  <pageMargins left="0.23622047244094491" right="0.23622047244094491" top="0.35433070866141736"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6" sqref="D6"/>
    </sheetView>
  </sheetViews>
  <sheetFormatPr defaultRowHeight="13.5" x14ac:dyDescent="0.15"/>
  <cols>
    <col min="1" max="1" width="25.5" customWidth="1"/>
    <col min="2" max="2" width="18.5" style="15" customWidth="1"/>
    <col min="3" max="3" width="8.25" customWidth="1"/>
    <col min="4" max="4" width="15.375" customWidth="1"/>
  </cols>
  <sheetData>
    <row r="1" spans="1:4" ht="27" x14ac:dyDescent="0.15">
      <c r="A1" s="2" t="s">
        <v>10</v>
      </c>
      <c r="B1" s="14" t="s">
        <v>32</v>
      </c>
      <c r="C1" t="s">
        <v>11</v>
      </c>
      <c r="D1" t="s">
        <v>103</v>
      </c>
    </row>
    <row r="2" spans="1:4" x14ac:dyDescent="0.15">
      <c r="A2" s="51" t="s">
        <v>110</v>
      </c>
      <c r="B2" s="15">
        <v>51999.999999999993</v>
      </c>
      <c r="C2" t="s">
        <v>102</v>
      </c>
      <c r="D2" s="45">
        <v>45455</v>
      </c>
    </row>
    <row r="3" spans="1:4" x14ac:dyDescent="0.15">
      <c r="A3" s="51" t="s">
        <v>111</v>
      </c>
      <c r="B3" s="15">
        <v>51999.999999999993</v>
      </c>
      <c r="C3" t="s">
        <v>101</v>
      </c>
      <c r="D3" s="45">
        <v>45460</v>
      </c>
    </row>
    <row r="4" spans="1:4" x14ac:dyDescent="0.15">
      <c r="A4" s="51" t="s">
        <v>112</v>
      </c>
      <c r="B4" s="15">
        <v>51999.999999999993</v>
      </c>
      <c r="D4" s="45">
        <v>45474</v>
      </c>
    </row>
    <row r="5" spans="1:4" x14ac:dyDescent="0.15">
      <c r="A5" s="51" t="s">
        <v>121</v>
      </c>
      <c r="B5" s="15">
        <v>99000</v>
      </c>
      <c r="D5" s="45" t="s">
        <v>137</v>
      </c>
    </row>
  </sheetData>
  <sheetProtection password="CC43" sheet="1" objects="1" scenarios="1"/>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workbookViewId="0">
      <selection activeCell="G12" sqref="G12"/>
    </sheetView>
  </sheetViews>
  <sheetFormatPr defaultRowHeight="13.5" x14ac:dyDescent="0.15"/>
  <cols>
    <col min="1" max="1" width="9.5" bestFit="1" customWidth="1"/>
    <col min="3" max="3" width="12.375" customWidth="1"/>
    <col min="7" max="7" width="9.5" bestFit="1" customWidth="1"/>
    <col min="8" max="8" width="11.625" bestFit="1" customWidth="1"/>
    <col min="10" max="10" width="25.5" bestFit="1" customWidth="1"/>
    <col min="11" max="11" width="11" bestFit="1" customWidth="1"/>
    <col min="16" max="16" width="15.875" bestFit="1" customWidth="1"/>
    <col min="17" max="17" width="10.5" customWidth="1"/>
    <col min="19" max="19" width="16.5" customWidth="1"/>
  </cols>
  <sheetData>
    <row r="1" spans="1:19" ht="40.5" x14ac:dyDescent="0.15">
      <c r="A1" s="3" t="s">
        <v>14</v>
      </c>
      <c r="B1" s="4" t="s">
        <v>15</v>
      </c>
      <c r="C1" s="4" t="s">
        <v>29</v>
      </c>
      <c r="D1" s="4" t="s">
        <v>16</v>
      </c>
      <c r="E1" s="5" t="s">
        <v>17</v>
      </c>
      <c r="F1" s="5" t="s">
        <v>18</v>
      </c>
      <c r="G1" s="6" t="s">
        <v>19</v>
      </c>
      <c r="H1" s="6" t="s">
        <v>20</v>
      </c>
      <c r="I1" s="7" t="s">
        <v>21</v>
      </c>
      <c r="J1" s="1" t="s">
        <v>22</v>
      </c>
      <c r="K1" s="4" t="s">
        <v>42</v>
      </c>
      <c r="L1" s="4" t="s">
        <v>23</v>
      </c>
      <c r="M1" s="4" t="s">
        <v>24</v>
      </c>
      <c r="N1" s="4" t="s">
        <v>25</v>
      </c>
      <c r="O1" s="4" t="s">
        <v>26</v>
      </c>
      <c r="P1" s="4" t="s">
        <v>27</v>
      </c>
      <c r="Q1" s="2" t="s">
        <v>31</v>
      </c>
      <c r="R1" s="2" t="s">
        <v>12</v>
      </c>
      <c r="S1" t="s">
        <v>9</v>
      </c>
    </row>
    <row r="2" spans="1:19" ht="13.15" x14ac:dyDescent="0.2">
      <c r="A2" s="52">
        <f>申請書!$S$2</f>
        <v>0</v>
      </c>
      <c r="B2" s="9">
        <v>1</v>
      </c>
      <c r="C2" s="9">
        <f>申請書!B19</f>
        <v>0</v>
      </c>
      <c r="D2" s="13">
        <f>申請書!$D$4</f>
        <v>0</v>
      </c>
      <c r="E2" s="16" t="str">
        <f>申請書!V18</f>
        <v/>
      </c>
      <c r="F2" s="10" t="str">
        <f>NDI購入テキスト一覧表!G45</f>
        <v>円</v>
      </c>
      <c r="G2" s="8"/>
      <c r="H2" s="8">
        <f>申請書!O35</f>
        <v>0</v>
      </c>
      <c r="I2" s="11">
        <f>申請書!$P$39</f>
        <v>0</v>
      </c>
      <c r="J2" s="9">
        <f>申請書!$D$6</f>
        <v>0</v>
      </c>
      <c r="K2" s="9">
        <f>申請書!$F$7</f>
        <v>0</v>
      </c>
      <c r="L2" s="9"/>
      <c r="M2" s="9">
        <f>申請書!$U$7</f>
        <v>0</v>
      </c>
      <c r="N2" s="9">
        <f>申請書!$D$8</f>
        <v>0</v>
      </c>
      <c r="O2" s="9">
        <f>申請書!$Q$8</f>
        <v>0</v>
      </c>
      <c r="P2" s="9">
        <f>申請書!$E$9</f>
        <v>0</v>
      </c>
      <c r="Q2" s="59">
        <f>申請書!H18</f>
        <v>0</v>
      </c>
      <c r="R2" s="9">
        <f>申請書!N18</f>
        <v>0</v>
      </c>
      <c r="S2" s="60" t="str">
        <f>申請書!Q18</f>
        <v/>
      </c>
    </row>
    <row r="3" spans="1:19" ht="13.15" x14ac:dyDescent="0.2">
      <c r="A3" s="52">
        <f>申請書!$S$2</f>
        <v>0</v>
      </c>
      <c r="B3" s="9">
        <v>2</v>
      </c>
      <c r="C3" s="9">
        <f>申請書!B21</f>
        <v>0</v>
      </c>
      <c r="D3" s="13">
        <f>申請書!$D$4</f>
        <v>0</v>
      </c>
      <c r="E3" s="16" t="str">
        <f>申請書!V20</f>
        <v/>
      </c>
      <c r="F3" s="12"/>
      <c r="G3" s="8"/>
      <c r="H3" s="8">
        <f>申請書!$O$35</f>
        <v>0</v>
      </c>
      <c r="I3" s="11">
        <f>申請書!$P$39</f>
        <v>0</v>
      </c>
      <c r="J3" s="9">
        <f>申請書!$D$6</f>
        <v>0</v>
      </c>
      <c r="K3" s="9">
        <f>申請書!$F$7</f>
        <v>0</v>
      </c>
      <c r="L3" s="9"/>
      <c r="M3" s="9">
        <f>申請書!$U$7</f>
        <v>0</v>
      </c>
      <c r="N3" s="9">
        <f>申請書!$D$8</f>
        <v>0</v>
      </c>
      <c r="O3" s="9">
        <f>申請書!$Q$8</f>
        <v>0</v>
      </c>
      <c r="P3" s="9">
        <f>申請書!$E$9</f>
        <v>0</v>
      </c>
      <c r="Q3" s="59">
        <f>申請書!H20</f>
        <v>0</v>
      </c>
      <c r="R3" s="9">
        <f>申請書!N20</f>
        <v>0</v>
      </c>
      <c r="S3" s="60" t="str">
        <f>申請書!Q20</f>
        <v/>
      </c>
    </row>
    <row r="4" spans="1:19" ht="13.15" x14ac:dyDescent="0.2">
      <c r="A4" s="52">
        <f>申請書!$S$2</f>
        <v>0</v>
      </c>
      <c r="B4" s="9">
        <v>3</v>
      </c>
      <c r="C4" s="9">
        <f>申請書!B23</f>
        <v>0</v>
      </c>
      <c r="D4" s="13">
        <f>申請書!$D$4</f>
        <v>0</v>
      </c>
      <c r="E4" s="16" t="str">
        <f>申請書!V22</f>
        <v/>
      </c>
      <c r="F4" s="12"/>
      <c r="G4" s="8"/>
      <c r="H4" s="8">
        <f>申請書!$O$35</f>
        <v>0</v>
      </c>
      <c r="I4" s="11">
        <f>申請書!$P$39</f>
        <v>0</v>
      </c>
      <c r="J4" s="9">
        <f>申請書!$D$6</f>
        <v>0</v>
      </c>
      <c r="K4" s="9">
        <f>申請書!$F$7</f>
        <v>0</v>
      </c>
      <c r="L4" s="9"/>
      <c r="M4" s="9">
        <f>申請書!$U$7</f>
        <v>0</v>
      </c>
      <c r="N4" s="9">
        <f>申請書!$D$8</f>
        <v>0</v>
      </c>
      <c r="O4" s="9">
        <f>申請書!$Q$8</f>
        <v>0</v>
      </c>
      <c r="P4" s="9">
        <f>申請書!$E$9</f>
        <v>0</v>
      </c>
      <c r="Q4" s="59">
        <f>申請書!H22</f>
        <v>0</v>
      </c>
      <c r="R4" s="9">
        <f>申請書!N22</f>
        <v>0</v>
      </c>
      <c r="S4" s="60" t="str">
        <f>申請書!Q22</f>
        <v/>
      </c>
    </row>
    <row r="5" spans="1:19" ht="13.15" x14ac:dyDescent="0.2">
      <c r="A5" s="52">
        <f>申請書!$S$2</f>
        <v>0</v>
      </c>
      <c r="B5" s="9">
        <v>4</v>
      </c>
      <c r="C5" s="9">
        <f>申請書!B25</f>
        <v>0</v>
      </c>
      <c r="D5" s="13">
        <f>申請書!$D$4</f>
        <v>0</v>
      </c>
      <c r="E5" s="16" t="str">
        <f>申請書!V24</f>
        <v/>
      </c>
      <c r="F5" s="12"/>
      <c r="G5" s="8"/>
      <c r="H5" s="8">
        <f>申請書!$O$35</f>
        <v>0</v>
      </c>
      <c r="I5" s="11">
        <f>申請書!$P$39</f>
        <v>0</v>
      </c>
      <c r="J5" s="9">
        <f>申請書!$D$6</f>
        <v>0</v>
      </c>
      <c r="K5" s="9">
        <f>申請書!$F$7</f>
        <v>0</v>
      </c>
      <c r="L5" s="9"/>
      <c r="M5" s="9">
        <f>申請書!$U$7</f>
        <v>0</v>
      </c>
      <c r="N5" s="9">
        <f>申請書!$D$8</f>
        <v>0</v>
      </c>
      <c r="O5" s="9">
        <f>申請書!$Q$8</f>
        <v>0</v>
      </c>
      <c r="P5" s="9">
        <f>申請書!$E$9</f>
        <v>0</v>
      </c>
      <c r="Q5" s="59">
        <f>申請書!H24</f>
        <v>0</v>
      </c>
      <c r="R5" s="9">
        <f>申請書!N24</f>
        <v>0</v>
      </c>
      <c r="S5" s="60" t="str">
        <f>申請書!Q24</f>
        <v/>
      </c>
    </row>
    <row r="6" spans="1:19" ht="13.15" x14ac:dyDescent="0.2">
      <c r="A6" s="52">
        <f>申請書!$S$2</f>
        <v>0</v>
      </c>
      <c r="B6" s="9">
        <v>5</v>
      </c>
      <c r="C6" s="9">
        <f>申請書!B27</f>
        <v>0</v>
      </c>
      <c r="D6" s="13">
        <f>申請書!$D$4</f>
        <v>0</v>
      </c>
      <c r="E6" s="16" t="str">
        <f>申請書!V26</f>
        <v/>
      </c>
      <c r="F6" s="12"/>
      <c r="G6" s="8"/>
      <c r="H6" s="8">
        <f>申請書!$O$35</f>
        <v>0</v>
      </c>
      <c r="I6" s="11">
        <f>申請書!$P$39</f>
        <v>0</v>
      </c>
      <c r="J6" s="9">
        <f>申請書!$D$6</f>
        <v>0</v>
      </c>
      <c r="K6" s="9">
        <f>申請書!$F$7</f>
        <v>0</v>
      </c>
      <c r="L6" s="9"/>
      <c r="M6" s="9">
        <f>申請書!$U$7</f>
        <v>0</v>
      </c>
      <c r="N6" s="9">
        <f>申請書!$D$8</f>
        <v>0</v>
      </c>
      <c r="O6" s="9">
        <f>申請書!$Q$8</f>
        <v>0</v>
      </c>
      <c r="P6" s="9">
        <f>申請書!$E$9</f>
        <v>0</v>
      </c>
      <c r="Q6" s="59">
        <f>申請書!H26</f>
        <v>0</v>
      </c>
      <c r="R6" s="9">
        <f>申請書!N26</f>
        <v>0</v>
      </c>
      <c r="S6" s="60" t="str">
        <f>申請書!Q26</f>
        <v/>
      </c>
    </row>
  </sheetData>
  <sheetProtection algorithmName="SHA-512" hashValue="SZLwedxtGIXGFAAxFdBQk9kOaLSkc49Ub5DvrsrbCaG6begYFjyS+3UXl0VrqdcKTulengXlQE3DqZhJiMdnFw==" saltValue="0SDuQaVrdpHJ2x+8JcFL/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申請書</vt:lpstr>
      <vt:lpstr>NDI購入テキスト一覧表</vt:lpstr>
      <vt:lpstr>データ※センター用</vt:lpstr>
      <vt:lpstr>集計※センター用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maruyama</cp:lastModifiedBy>
  <cp:lastPrinted>2023-11-02T04:22:21Z</cp:lastPrinted>
  <dcterms:created xsi:type="dcterms:W3CDTF">2021-03-31T06:55:04Z</dcterms:created>
  <dcterms:modified xsi:type="dcterms:W3CDTF">2024-04-30T01:47:35Z</dcterms:modified>
</cp:coreProperties>
</file>