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wtc-SV\教育訓練非破壊検査\1_ホームページへの講習会ご案内\2025年春\二次試験対策講習会\"/>
    </mc:Choice>
  </mc:AlternateContent>
  <xr:revisionPtr revIDLastSave="0" documentId="13_ncr:1_{73D93C82-A4F1-4D2E-AB98-CFF83474BE0F}" xr6:coauthVersionLast="47" xr6:coauthVersionMax="47" xr10:uidLastSave="{00000000-0000-0000-0000-000000000000}"/>
  <workbookProtection workbookPassword="CC43" lockStructure="1"/>
  <bookViews>
    <workbookView xWindow="1095" yWindow="285" windowWidth="21585" windowHeight="12030" xr2:uid="{00000000-000D-0000-FFFF-FFFF00000000}"/>
  </bookViews>
  <sheets>
    <sheet name="記入例" sheetId="5" r:id="rId1"/>
    <sheet name="申請書" sheetId="1" r:id="rId2"/>
    <sheet name="NDI購入テキスト一覧表" sheetId="6" r:id="rId3"/>
    <sheet name="データ※センター用" sheetId="2" r:id="rId4"/>
    <sheet name="集計※センター用"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1" l="1"/>
  <c r="I2" i="3"/>
  <c r="H8" i="3"/>
  <c r="H7" i="3"/>
  <c r="H6" i="3"/>
  <c r="H5" i="3"/>
  <c r="H4" i="3"/>
  <c r="H3" i="3"/>
  <c r="H2" i="3"/>
  <c r="P8" i="3"/>
  <c r="O8" i="3"/>
  <c r="N8" i="3"/>
  <c r="M8" i="3"/>
  <c r="K8" i="3"/>
  <c r="J8" i="3"/>
  <c r="I8" i="3"/>
  <c r="D8" i="3"/>
  <c r="A8" i="3"/>
  <c r="G7" i="6" l="1"/>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6" i="6"/>
  <c r="F45" i="6"/>
  <c r="G45" i="6" l="1"/>
  <c r="F32" i="1" s="1"/>
  <c r="F2" i="3" l="1"/>
  <c r="F8" i="3"/>
  <c r="F4" i="3"/>
  <c r="F7" i="3"/>
  <c r="F3" i="3"/>
  <c r="F5" i="3"/>
  <c r="F6" i="3"/>
  <c r="B51" i="6"/>
  <c r="B49" i="6"/>
  <c r="B50" i="6"/>
  <c r="B48" i="6"/>
  <c r="B47" i="6"/>
  <c r="V25" i="5"/>
  <c r="V24" i="5"/>
  <c r="V23" i="5"/>
  <c r="V22" i="5"/>
  <c r="V21" i="5"/>
  <c r="V20" i="5"/>
  <c r="V19" i="5"/>
  <c r="A19" i="5"/>
  <c r="A20" i="5" s="1"/>
  <c r="A21" i="5" s="1"/>
  <c r="A22" i="5" s="1"/>
  <c r="A23" i="5" s="1"/>
  <c r="A24" i="5" s="1"/>
  <c r="A25" i="5" s="1"/>
  <c r="V18" i="5"/>
  <c r="V25" i="1"/>
  <c r="V24" i="1"/>
  <c r="V23" i="1"/>
  <c r="V22" i="1"/>
  <c r="V21" i="1"/>
  <c r="V20" i="1"/>
  <c r="V18" i="1"/>
  <c r="V26" i="5" l="1"/>
  <c r="V26" i="1"/>
  <c r="F31" i="1" s="1"/>
  <c r="F33" i="1" s="1"/>
  <c r="F31" i="5" l="1"/>
  <c r="F33" i="5" s="1"/>
  <c r="F34" i="5" s="1"/>
  <c r="F34" i="1"/>
  <c r="F35" i="1" s="1"/>
  <c r="A19" i="1"/>
  <c r="A20" i="1" s="1"/>
  <c r="A21" i="1" s="1"/>
  <c r="A22" i="1" l="1"/>
  <c r="F35" i="5"/>
  <c r="A23" i="1"/>
  <c r="A24" i="1" l="1"/>
  <c r="P7" i="3"/>
  <c r="P6" i="3"/>
  <c r="P5" i="3"/>
  <c r="P4" i="3"/>
  <c r="P3" i="3"/>
  <c r="P2" i="3"/>
  <c r="O7" i="3"/>
  <c r="O6" i="3"/>
  <c r="O5" i="3"/>
  <c r="O4" i="3"/>
  <c r="O3" i="3"/>
  <c r="O2" i="3"/>
  <c r="N7" i="3"/>
  <c r="N6" i="3"/>
  <c r="N5" i="3"/>
  <c r="N4" i="3"/>
  <c r="N3" i="3"/>
  <c r="N2" i="3"/>
  <c r="M7" i="3"/>
  <c r="M6" i="3"/>
  <c r="M5" i="3"/>
  <c r="M4" i="3"/>
  <c r="M3" i="3"/>
  <c r="M2" i="3"/>
  <c r="K2" i="3"/>
  <c r="K7" i="3"/>
  <c r="K6" i="3"/>
  <c r="K5" i="3"/>
  <c r="K4" i="3"/>
  <c r="K3" i="3"/>
  <c r="J2" i="3"/>
  <c r="J7" i="3"/>
  <c r="J6" i="3"/>
  <c r="J5" i="3"/>
  <c r="J4" i="3"/>
  <c r="J3" i="3"/>
  <c r="I7" i="3"/>
  <c r="I6" i="3"/>
  <c r="I5" i="3"/>
  <c r="I4" i="3"/>
  <c r="I3" i="3"/>
  <c r="E7" i="3"/>
  <c r="E6" i="3"/>
  <c r="E5" i="3"/>
  <c r="E4" i="3"/>
  <c r="E3" i="3"/>
  <c r="D7" i="3"/>
  <c r="D6" i="3"/>
  <c r="D5" i="3"/>
  <c r="D4" i="3"/>
  <c r="D3" i="3"/>
  <c r="D2" i="3"/>
  <c r="A2" i="3"/>
  <c r="A7" i="3"/>
  <c r="A6" i="3"/>
  <c r="A5" i="3"/>
  <c r="A4" i="3"/>
  <c r="A3" i="3"/>
  <c r="R2" i="3"/>
  <c r="S7" i="3"/>
  <c r="S6" i="3"/>
  <c r="S5" i="3"/>
  <c r="S4" i="3"/>
  <c r="S3" i="3"/>
  <c r="S2" i="3"/>
  <c r="R7" i="3"/>
  <c r="R6" i="3"/>
  <c r="R5" i="3"/>
  <c r="R4" i="3"/>
  <c r="R3" i="3"/>
  <c r="Q7" i="3"/>
  <c r="Q6" i="3"/>
  <c r="Q5" i="3"/>
  <c r="Q4" i="3"/>
  <c r="Q3" i="3"/>
  <c r="Q2" i="3"/>
  <c r="C2" i="3"/>
  <c r="C7" i="3"/>
  <c r="C6" i="3"/>
  <c r="C5" i="3"/>
  <c r="C4" i="3"/>
  <c r="C3" i="3"/>
  <c r="A25" i="1" l="1"/>
  <c r="S8" i="3"/>
  <c r="E8" i="3"/>
  <c r="R8" i="3"/>
  <c r="Q8" i="3"/>
  <c r="C8"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kojima</author>
  </authors>
  <commentList>
    <comment ref="S2" authorId="0" shapeId="0" xr:uid="{00000000-0006-0000-0000-000001000000}">
      <text>
        <r>
          <rPr>
            <b/>
            <sz val="9"/>
            <color indexed="81"/>
            <rFont val="ＭＳ Ｐゴシック"/>
            <family val="3"/>
            <charset val="128"/>
          </rPr>
          <t>xx/xxみたいに入力すれば、
xxxx年xx月xx日と表示されます。</t>
        </r>
      </text>
    </comment>
    <comment ref="E5" authorId="0" shapeId="0" xr:uid="{00000000-0006-0000-0000-000002000000}">
      <text>
        <r>
          <rPr>
            <b/>
            <sz val="9"/>
            <color indexed="81"/>
            <rFont val="ＭＳ Ｐゴシック"/>
            <family val="3"/>
            <charset val="128"/>
          </rPr>
          <t>ハイフンのある半角でご記入ください。</t>
        </r>
      </text>
    </comment>
    <comment ref="M18" authorId="0" shapeId="0" xr:uid="{00000000-0006-0000-0000-000003000000}">
      <text>
        <r>
          <rPr>
            <b/>
            <sz val="9"/>
            <color indexed="81"/>
            <rFont val="ＭＳ Ｐゴシック"/>
            <family val="3"/>
            <charset val="128"/>
          </rPr>
          <t>ドロップダウンリストから選択してください。
直接入力の場合は半角でお願いします。</t>
        </r>
      </text>
    </comment>
    <comment ref="Q18" authorId="0" shapeId="0" xr:uid="{00000000-0006-0000-0000-000004000000}">
      <text>
        <r>
          <rPr>
            <b/>
            <sz val="9"/>
            <color indexed="81"/>
            <rFont val="ＭＳ Ｐゴシック"/>
            <family val="3"/>
            <charset val="128"/>
          </rPr>
          <t>ドロップダウンリストから選択してください。
直接入力の場合は半角でお願いします。</t>
        </r>
      </text>
    </comment>
    <comment ref="S18" authorId="0" shapeId="0" xr:uid="{00000000-0006-0000-0000-000005000000}">
      <text>
        <r>
          <rPr>
            <b/>
            <sz val="9"/>
            <color indexed="81"/>
            <rFont val="ＭＳ Ｐゴシック"/>
            <family val="3"/>
            <charset val="128"/>
          </rPr>
          <t>2～3日コースの場合は初日の日付を記入。xx/xxみたいに入力すれば、
xx月xx日と表示されます。</t>
        </r>
      </text>
    </comment>
    <comment ref="V18" authorId="0" shapeId="0" xr:uid="{00000000-0006-0000-0000-000006000000}">
      <text>
        <r>
          <rPr>
            <b/>
            <sz val="9"/>
            <color indexed="81"/>
            <rFont val="ＭＳ Ｐゴシック"/>
            <family val="3"/>
            <charset val="128"/>
          </rPr>
          <t>自動計算ですが、
念のためご確認ください。</t>
        </r>
      </text>
    </comment>
    <comment ref="F32" authorId="0" shapeId="0" xr:uid="{00000000-0006-0000-0000-000007000000}">
      <text>
        <r>
          <rPr>
            <b/>
            <sz val="9"/>
            <color indexed="81"/>
            <rFont val="ＭＳ Ｐゴシック"/>
            <family val="3"/>
            <charset val="128"/>
          </rPr>
          <t>自動入力されますが、
テキスト購入一覧表での合計額を
確認してください。</t>
        </r>
      </text>
    </comment>
    <comment ref="O33" authorId="0" shapeId="0" xr:uid="{00000000-0006-0000-0000-000008000000}">
      <text>
        <r>
          <rPr>
            <b/>
            <sz val="9"/>
            <color indexed="81"/>
            <rFont val="ＭＳ Ｐゴシック"/>
            <family val="3"/>
            <charset val="128"/>
          </rPr>
          <t>xx/xxみたいに入力すれば、
xxxx年xx月xx日と表示されます。</t>
        </r>
      </text>
    </comment>
    <comment ref="P37" authorId="0" shapeId="0" xr:uid="{00000000-0006-0000-0000-000009000000}">
      <text>
        <r>
          <rPr>
            <b/>
            <sz val="9"/>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<sst xmlns="http://schemas.openxmlformats.org/spreadsheetml/2006/main" count="195" uniqueCount="147">
  <si>
    <t>PT2</t>
  </si>
  <si>
    <t>申込日</t>
    <rPh sb="0" eb="3">
      <t>モウシコミビ</t>
    </rPh>
    <phoneticPr fontId="5"/>
  </si>
  <si>
    <t>事業所名</t>
    <rPh sb="0" eb="4">
      <t>ジギョウショメイ</t>
    </rPh>
    <phoneticPr fontId="5"/>
  </si>
  <si>
    <t>所在地</t>
    <rPh sb="0" eb="3">
      <t>ショザイチ</t>
    </rPh>
    <phoneticPr fontId="5"/>
  </si>
  <si>
    <t>申込責任者</t>
    <rPh sb="0" eb="5">
      <t>モウシコミセキニンシャ</t>
    </rPh>
    <phoneticPr fontId="5"/>
  </si>
  <si>
    <t>〒</t>
    <phoneticPr fontId="5"/>
  </si>
  <si>
    <t>部署</t>
    <rPh sb="0" eb="2">
      <t>ブショ</t>
    </rPh>
    <phoneticPr fontId="5"/>
  </si>
  <si>
    <t>氏名</t>
    <rPh sb="0" eb="2">
      <t>シメイ</t>
    </rPh>
    <phoneticPr fontId="5"/>
  </si>
  <si>
    <t>TEL</t>
    <phoneticPr fontId="5"/>
  </si>
  <si>
    <t>FAX</t>
    <phoneticPr fontId="5"/>
  </si>
  <si>
    <t>受講者氏名</t>
    <rPh sb="0" eb="3">
      <t>ジュコウシャ</t>
    </rPh>
    <rPh sb="3" eb="5">
      <t>シメイ</t>
    </rPh>
    <phoneticPr fontId="5"/>
  </si>
  <si>
    <t>よみがな</t>
    <phoneticPr fontId="5"/>
  </si>
  <si>
    <t>試験方法
及びレベル</t>
    <rPh sb="0" eb="4">
      <t>シケンホウホウ</t>
    </rPh>
    <rPh sb="5" eb="6">
      <t>オヨ</t>
    </rPh>
    <phoneticPr fontId="5"/>
  </si>
  <si>
    <t>日付</t>
    <rPh sb="0" eb="2">
      <t>ヒヅケ</t>
    </rPh>
    <phoneticPr fontId="5"/>
  </si>
  <si>
    <t>試験方法
及びレベル</t>
    <phoneticPr fontId="5"/>
  </si>
  <si>
    <t>UT1</t>
    <phoneticPr fontId="5"/>
  </si>
  <si>
    <t>UT2</t>
    <phoneticPr fontId="5"/>
  </si>
  <si>
    <t>RT2</t>
    <phoneticPr fontId="5"/>
  </si>
  <si>
    <t>PT2</t>
    <phoneticPr fontId="5"/>
  </si>
  <si>
    <t>PD2</t>
    <phoneticPr fontId="5"/>
  </si>
  <si>
    <t>MT2</t>
    <phoneticPr fontId="5"/>
  </si>
  <si>
    <t>MY2</t>
    <phoneticPr fontId="5"/>
  </si>
  <si>
    <t>「試験方法及びレベル」、「タイプ」はドロップダウンリストから選択してください。</t>
    <rPh sb="1" eb="6">
      <t>シケンホウホウオヨ</t>
    </rPh>
    <rPh sb="30" eb="32">
      <t>センタク</t>
    </rPh>
    <phoneticPr fontId="5"/>
  </si>
  <si>
    <t>タイプ</t>
    <phoneticPr fontId="5"/>
  </si>
  <si>
    <t>G</t>
    <phoneticPr fontId="5"/>
  </si>
  <si>
    <t>R</t>
    <phoneticPr fontId="5"/>
  </si>
  <si>
    <t>タイプ
※UT
のみ</t>
    <phoneticPr fontId="5"/>
  </si>
  <si>
    <t>日付はHPでご確認ください。</t>
    <rPh sb="0" eb="2">
      <t>ヒヅケ</t>
    </rPh>
    <rPh sb="7" eb="9">
      <t>カクニン</t>
    </rPh>
    <phoneticPr fontId="5"/>
  </si>
  <si>
    <t>受付日</t>
    <rPh sb="0" eb="3">
      <t>ウケツケビ</t>
    </rPh>
    <phoneticPr fontId="6"/>
  </si>
  <si>
    <t>Ｎｏ</t>
    <phoneticPr fontId="6"/>
  </si>
  <si>
    <t>企業名</t>
    <rPh sb="0" eb="3">
      <t>キギョウメイ</t>
    </rPh>
    <phoneticPr fontId="6"/>
  </si>
  <si>
    <t>受講料</t>
    <rPh sb="0" eb="3">
      <t>ジュコウリョウ</t>
    </rPh>
    <phoneticPr fontId="6"/>
  </si>
  <si>
    <t>テキスト</t>
    <phoneticPr fontId="6"/>
  </si>
  <si>
    <t>入金日</t>
    <rPh sb="0" eb="2">
      <t>ニュウキン</t>
    </rPh>
    <rPh sb="2" eb="3">
      <t>ビ</t>
    </rPh>
    <phoneticPr fontId="6"/>
  </si>
  <si>
    <t>入金予定日</t>
    <rPh sb="0" eb="5">
      <t>ニュウキンヨテイビ</t>
    </rPh>
    <phoneticPr fontId="6"/>
  </si>
  <si>
    <t>請求書</t>
    <rPh sb="0" eb="3">
      <t>セイキュウショ</t>
    </rPh>
    <phoneticPr fontId="6"/>
  </si>
  <si>
    <t>住所</t>
    <rPh sb="0" eb="2">
      <t>ジュウショ</t>
    </rPh>
    <phoneticPr fontId="6"/>
  </si>
  <si>
    <t>課</t>
    <rPh sb="0" eb="1">
      <t>カ</t>
    </rPh>
    <phoneticPr fontId="6"/>
  </si>
  <si>
    <t>担当者氏名</t>
    <rPh sb="0" eb="3">
      <t>タントウシャ</t>
    </rPh>
    <rPh sb="3" eb="5">
      <t>シメイ</t>
    </rPh>
    <phoneticPr fontId="6"/>
  </si>
  <si>
    <t>ＴＥＬ</t>
    <phoneticPr fontId="6"/>
  </si>
  <si>
    <t>ＦＡＸ</t>
    <phoneticPr fontId="6"/>
  </si>
  <si>
    <t>アドレス</t>
    <phoneticPr fontId="6"/>
  </si>
  <si>
    <t>E-mailアドレス</t>
    <phoneticPr fontId="5"/>
  </si>
  <si>
    <t>受講者氏名</t>
    <phoneticPr fontId="6"/>
  </si>
  <si>
    <t>NO</t>
    <phoneticPr fontId="5"/>
  </si>
  <si>
    <t>試験方法
及びレベル</t>
    <rPh sb="0" eb="2">
      <t>シケン</t>
    </rPh>
    <rPh sb="2" eb="4">
      <t>ホウホウ</t>
    </rPh>
    <rPh sb="5" eb="6">
      <t>オヨ</t>
    </rPh>
    <phoneticPr fontId="5"/>
  </si>
  <si>
    <t>受講料</t>
    <rPh sb="0" eb="3">
      <t>ジュコウリョウ</t>
    </rPh>
    <phoneticPr fontId="5"/>
  </si>
  <si>
    <t>金額</t>
    <rPh sb="0" eb="2">
      <t>キンガク</t>
    </rPh>
    <phoneticPr fontId="5"/>
  </si>
  <si>
    <t>計</t>
    <rPh sb="0" eb="1">
      <t>ケイ</t>
    </rPh>
    <phoneticPr fontId="5"/>
  </si>
  <si>
    <t>テキストをご購入の方は、別添のテキスト購入一覧表に記入の上、</t>
    <rPh sb="6" eb="8">
      <t>コウニュウ</t>
    </rPh>
    <rPh sb="9" eb="10">
      <t>カタ</t>
    </rPh>
    <rPh sb="28" eb="29">
      <t>ウエ</t>
    </rPh>
    <phoneticPr fontId="5"/>
  </si>
  <si>
    <t>下記にテキスト代金の合計金額を記入して下さい。</t>
    <rPh sb="0" eb="2">
      <t>カキ</t>
    </rPh>
    <phoneticPr fontId="5"/>
  </si>
  <si>
    <t>振込先</t>
    <rPh sb="0" eb="2">
      <t>フリコミ</t>
    </rPh>
    <rPh sb="2" eb="3">
      <t>サキ</t>
    </rPh>
    <phoneticPr fontId="5"/>
  </si>
  <si>
    <r>
      <t>ｻﾞｲ</t>
    </r>
    <r>
      <rPr>
        <sz val="10.5"/>
        <color theme="1"/>
        <rFont val="Century"/>
        <family val="1"/>
      </rPr>
      <t>)</t>
    </r>
    <r>
      <rPr>
        <sz val="10.5"/>
        <color theme="1"/>
        <rFont val="ＭＳ 明朝"/>
        <family val="1"/>
        <charset val="128"/>
      </rPr>
      <t>ﾆﾎﾝﾖｳｾﾂｷﾞｼﾞｭﾂｾﾝﾀｰ</t>
    </r>
  </si>
  <si>
    <t>振込予定日</t>
    <rPh sb="0" eb="5">
      <t>フリコミヨテイビ</t>
    </rPh>
    <phoneticPr fontId="5"/>
  </si>
  <si>
    <t>請求書</t>
    <rPh sb="0" eb="3">
      <t>セイキュウショ</t>
    </rPh>
    <phoneticPr fontId="5"/>
  </si>
  <si>
    <t>210-0001</t>
    <phoneticPr fontId="5"/>
  </si>
  <si>
    <t>部署</t>
    <rPh sb="0" eb="2">
      <t>ブショ</t>
    </rPh>
    <phoneticPr fontId="6"/>
  </si>
  <si>
    <t>品質管理課</t>
    <rPh sb="0" eb="5">
      <t>ヒンシツカンリカ</t>
    </rPh>
    <phoneticPr fontId="5"/>
  </si>
  <si>
    <t>044-222-4102</t>
    <phoneticPr fontId="5"/>
  </si>
  <si>
    <t>hihakai@jwsc.or.jp</t>
    <phoneticPr fontId="5"/>
  </si>
  <si>
    <t>タイプ
※UT
のみ</t>
    <phoneticPr fontId="5"/>
  </si>
  <si>
    <t>タイプは受験申請時に申請した探傷器のタイプを選択してください(超音波探傷試験受講者のみ選択)</t>
    <rPh sb="4" eb="9">
      <t>ジュケンシンセイジ</t>
    </rPh>
    <rPh sb="10" eb="12">
      <t>シンセイ</t>
    </rPh>
    <rPh sb="14" eb="17">
      <t>タンショウキ</t>
    </rPh>
    <rPh sb="22" eb="24">
      <t>センタク</t>
    </rPh>
    <rPh sb="31" eb="38">
      <t>チョウオンパタンショウシケン</t>
    </rPh>
    <rPh sb="38" eb="41">
      <t>ジュコウシャ</t>
    </rPh>
    <rPh sb="43" eb="45">
      <t>センタク</t>
    </rPh>
    <phoneticPr fontId="5"/>
  </si>
  <si>
    <t>溶剤除去性浸透探傷検査→PD、極間法磁気探傷検査→MY</t>
    <rPh sb="0" eb="11">
      <t>ヨウザイジョキョセイシントウタンショウケンサ</t>
    </rPh>
    <rPh sb="15" eb="18">
      <t>キョッカンホウ</t>
    </rPh>
    <rPh sb="18" eb="24">
      <t>ジキタンショウケンサ</t>
    </rPh>
    <phoneticPr fontId="5"/>
  </si>
  <si>
    <t>下記の略称にレベルの数字を付けたものを選択してください。　　EX）超音波探傷試験レベル２→UT2</t>
    <rPh sb="33" eb="40">
      <t>チョウオンパタンショウシケン</t>
    </rPh>
    <phoneticPr fontId="5"/>
  </si>
  <si>
    <t>（限定NDT方法）</t>
    <rPh sb="1" eb="3">
      <t>ゲンテイ</t>
    </rPh>
    <rPh sb="6" eb="8">
      <t>ホウホウ</t>
    </rPh>
    <phoneticPr fontId="5"/>
  </si>
  <si>
    <t>044-233-7976</t>
    <phoneticPr fontId="5"/>
  </si>
  <si>
    <t>UT1</t>
  </si>
  <si>
    <t>神奈川県川崎市川崎区本町2-11-19</t>
    <rPh sb="0" eb="12">
      <t>210-0001</t>
    </rPh>
    <phoneticPr fontId="5"/>
  </si>
  <si>
    <t>※太枠内をご記入ください。</t>
    <rPh sb="1" eb="2">
      <t>フト</t>
    </rPh>
    <rPh sb="2" eb="4">
      <t>ワクナイ</t>
    </rPh>
    <rPh sb="6" eb="8">
      <t>キニュウ</t>
    </rPh>
    <phoneticPr fontId="5"/>
  </si>
  <si>
    <t>（一財）日本溶接技術センター</t>
    <rPh sb="1" eb="3">
      <t>イチザイ</t>
    </rPh>
    <rPh sb="4" eb="10">
      <t>ニホンヨウセツギジュツ</t>
    </rPh>
    <phoneticPr fontId="5"/>
  </si>
  <si>
    <t>溶接非破壊</t>
    <rPh sb="0" eb="2">
      <t>ヨウセツ</t>
    </rPh>
    <rPh sb="2" eb="3">
      <t>アラ</t>
    </rPh>
    <rPh sb="3" eb="5">
      <t>ハカイ</t>
    </rPh>
    <phoneticPr fontId="5"/>
  </si>
  <si>
    <t>A村B子</t>
    <rPh sb="1" eb="2">
      <t>ムラ</t>
    </rPh>
    <rPh sb="3" eb="4">
      <t>コ</t>
    </rPh>
    <phoneticPr fontId="5"/>
  </si>
  <si>
    <t>エームラビーコ</t>
    <phoneticPr fontId="5"/>
  </si>
  <si>
    <t>Ｃ田Ｄ男</t>
    <rPh sb="1" eb="2">
      <t>タ</t>
    </rPh>
    <rPh sb="3" eb="4">
      <t>オ</t>
    </rPh>
    <phoneticPr fontId="5"/>
  </si>
  <si>
    <t>シータディーオ</t>
    <phoneticPr fontId="5"/>
  </si>
  <si>
    <t>UT2</t>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</si>
  <si>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</si>
  <si>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連絡欄</t>
    <rPh sb="0" eb="2">
      <t>レンラク</t>
    </rPh>
    <rPh sb="2" eb="3">
      <t>ラン</t>
    </rPh>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</si>
  <si>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</si>
  <si>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G</t>
    <phoneticPr fontId="5"/>
  </si>
  <si>
    <t>購入希望テキスト等一覧表</t>
  </si>
  <si>
    <t>購入希望テキスト等一覧表</t>
    <rPh sb="0" eb="4">
      <t>コウニュウキボウ</t>
    </rPh>
    <rPh sb="8" eb="12">
      <t>ナドイチランヒョウ</t>
    </rPh>
    <phoneticPr fontId="5"/>
  </si>
  <si>
    <t>番号</t>
  </si>
  <si>
    <t>テキスト名</t>
  </si>
  <si>
    <t>年版</t>
  </si>
  <si>
    <t>購入冊数</t>
  </si>
  <si>
    <t>金額(単価X冊数)</t>
  </si>
  <si>
    <t>非破壊試験技術総論</t>
  </si>
  <si>
    <t>非破壊試験験技術者のための金属材料概論</t>
  </si>
  <si>
    <t>レベル3技術者のための材料科学及び認証システ ムに関する　　　　問題集（新規用)</t>
  </si>
  <si>
    <t>放射線透過試験Ⅰ</t>
  </si>
  <si>
    <t>放射線透過試験Ⅱ</t>
  </si>
  <si>
    <t>放射線透過試験Ⅲ</t>
  </si>
  <si>
    <t>放射線透過試験Ⅰ問題集</t>
  </si>
  <si>
    <t>放射線透過試験Ⅱ問題集</t>
  </si>
  <si>
    <t>放射線透過試験Ⅲ問題集</t>
  </si>
  <si>
    <t>放射線透過試験実験法</t>
  </si>
  <si>
    <t>放射線透過試験技術に関する写真及び解説</t>
  </si>
  <si>
    <t>鋳鋼品放射線透過写真きず像の分類用ゲージ</t>
  </si>
  <si>
    <t>―</t>
  </si>
  <si>
    <t>鋼溶接継手放射線透過写真きず像の分類用ゲー ジ</t>
  </si>
  <si>
    <t>アルミニウム溶接継手放射線透過写真きず像の　　　　　　　　　　分類用ゲージ</t>
    <rPh sb="31" eb="34">
      <t>ブンルイヨウ</t>
    </rPh>
    <phoneticPr fontId="5"/>
  </si>
  <si>
    <t>超音波探傷試験Ⅰ</t>
  </si>
  <si>
    <t>超音波探傷試験Ⅱ</t>
  </si>
  <si>
    <t>超音波探傷試験Ⅲ</t>
  </si>
  <si>
    <t>超音波厚さ測定Ⅰ</t>
  </si>
  <si>
    <t>超音波探傷試験Ⅱ問題集</t>
  </si>
  <si>
    <t>超音波探傷試験Ⅲ問題集</t>
  </si>
  <si>
    <t>磁気探傷試験Ⅰ</t>
  </si>
  <si>
    <t>磁気探傷試験Ⅱ</t>
  </si>
  <si>
    <t>磁気探傷試験Ⅲ</t>
  </si>
  <si>
    <t>磁気探傷試験Ⅰ問題集</t>
  </si>
  <si>
    <t>磁気探傷試験Ⅱ問題集</t>
  </si>
  <si>
    <t>磁気探傷試験Ⅲ問題集</t>
  </si>
  <si>
    <t>磁気探傷試験実技参考書</t>
  </si>
  <si>
    <t>鉄鋼材料の磁気及び浸透探傷試験による欠陥指示模様　　　　　の参考写真集</t>
    <rPh sb="21" eb="22">
      <t>ジ</t>
    </rPh>
    <rPh sb="22" eb="24">
      <t>モヨウ</t>
    </rPh>
    <rPh sb="30" eb="35">
      <t>サンコウシャシンシュウ</t>
    </rPh>
    <phoneticPr fontId="5"/>
  </si>
  <si>
    <t>浸透探傷試験Ⅰ</t>
  </si>
  <si>
    <t>浸透探傷試験Ⅱ</t>
  </si>
  <si>
    <t>浸透探傷試験Ⅲ</t>
  </si>
  <si>
    <t>浸透探傷試験Ⅰ問題集</t>
  </si>
  <si>
    <t>浸透探傷試験Ⅱ問題集</t>
  </si>
  <si>
    <t>浸透探傷試験実技参考書</t>
  </si>
  <si>
    <t>連絡欄</t>
    <rPh sb="0" eb="2">
      <t>レンラク</t>
    </rPh>
    <rPh sb="2" eb="3">
      <t>ラン</t>
    </rPh>
    <phoneticPr fontId="5"/>
  </si>
  <si>
    <t>申込者が申請書と異なる場合は連絡欄にご記入下さい。</t>
    <rPh sb="0" eb="3">
      <t>モウシコミシャ</t>
    </rPh>
    <rPh sb="4" eb="7">
      <t>シンセイショ</t>
    </rPh>
    <rPh sb="8" eb="9">
      <t>コト</t>
    </rPh>
    <rPh sb="11" eb="13">
      <t>バアイ</t>
    </rPh>
    <rPh sb="14" eb="16">
      <t>レンラク</t>
    </rPh>
    <rPh sb="16" eb="17">
      <t>ラン</t>
    </rPh>
    <rPh sb="19" eb="21">
      <t>キニュウ</t>
    </rPh>
    <rPh sb="21" eb="22">
      <t>クダ</t>
    </rPh>
    <phoneticPr fontId="5"/>
  </si>
  <si>
    <t>購入冊数を半角数字で入力して下さい。</t>
    <rPh sb="0" eb="2">
      <t>コウニュウ</t>
    </rPh>
    <rPh sb="2" eb="4">
      <t>サッスウ</t>
    </rPh>
    <rPh sb="5" eb="7">
      <t>ハンカク</t>
    </rPh>
    <rPh sb="7" eb="9">
      <t>スウジ</t>
    </rPh>
    <rPh sb="10" eb="12">
      <t>ニュウリョク</t>
    </rPh>
    <rPh sb="14" eb="15">
      <t>クダ</t>
    </rPh>
    <phoneticPr fontId="5"/>
  </si>
  <si>
    <t>合計額と申請書のテキスト代欄の額が一致していることを確認して下さい。</t>
    <rPh sb="0" eb="3">
      <t>ゴウケイガク</t>
    </rPh>
    <rPh sb="4" eb="6">
      <t>シンセイ</t>
    </rPh>
    <rPh sb="6" eb="7">
      <t>ショ</t>
    </rPh>
    <rPh sb="12" eb="13">
      <t>ダイ</t>
    </rPh>
    <rPh sb="13" eb="14">
      <t>ラン</t>
    </rPh>
    <rPh sb="15" eb="16">
      <t>ガク</t>
    </rPh>
    <rPh sb="17" eb="19">
      <t>イッチ</t>
    </rPh>
    <rPh sb="26" eb="28">
      <t>カクニン</t>
    </rPh>
    <rPh sb="30" eb="31">
      <t>クダ</t>
    </rPh>
    <phoneticPr fontId="5"/>
  </si>
  <si>
    <t>入力後、hihakai@jwsc.or.jpへ送付ください（頭書不要）。</t>
  </si>
  <si>
    <t>JIS Z 2305 非破壊試験技術者の資格及び認証</t>
    <phoneticPr fontId="5"/>
  </si>
  <si>
    <t>合　計</t>
    <phoneticPr fontId="5"/>
  </si>
  <si>
    <t>浸透探傷試験Ⅲ問題集</t>
    <phoneticPr fontId="5"/>
  </si>
  <si>
    <t>超音波探傷試験実技参考書</t>
    <phoneticPr fontId="5"/>
  </si>
  <si>
    <t>請求書の[必要]または[不要]をご記入ください。</t>
    <rPh sb="0" eb="3">
      <t>セイキュウショ</t>
    </rPh>
    <rPh sb="5" eb="7">
      <t>ヒツヨウ</t>
    </rPh>
    <rPh sb="12" eb="14">
      <t>フヨウ</t>
    </rPh>
    <rPh sb="17" eb="19">
      <t>キニュウ</t>
    </rPh>
    <phoneticPr fontId="5"/>
  </si>
  <si>
    <t>必要</t>
  </si>
  <si>
    <r>
      <t>【略称】　超音波探傷試験→UT、浸透探傷試験→PT、</t>
    </r>
    <r>
      <rPr>
        <sz val="11"/>
        <color theme="1"/>
        <rFont val="ＭＳ Ｐゴシック"/>
        <family val="3"/>
        <charset val="128"/>
        <scheme val="minor"/>
      </rPr>
      <t>磁気探傷試験→MT</t>
    </r>
    <r>
      <rPr>
        <sz val="11"/>
        <color theme="1"/>
        <rFont val="ＭＳ Ｐゴシック"/>
        <family val="2"/>
        <charset val="128"/>
        <scheme val="minor"/>
      </rPr>
      <t>、放射線透過試験→RT</t>
    </r>
    <rPh sb="1" eb="3">
      <t>リャクショウ</t>
    </rPh>
    <rPh sb="5" eb="12">
      <t>チョウオンパタンショウシケン</t>
    </rPh>
    <rPh sb="16" eb="22">
      <t>シントウタンショウシケン</t>
    </rPh>
    <rPh sb="26" eb="32">
      <t>ジキタンショウシケン</t>
    </rPh>
    <rPh sb="36" eb="43">
      <t>ホウシャセントウカシケン</t>
    </rPh>
    <phoneticPr fontId="5"/>
  </si>
  <si>
    <t>受講料(税抜)</t>
    <rPh sb="0" eb="3">
      <t>ジュコウリョウ</t>
    </rPh>
    <rPh sb="4" eb="6">
      <t>ゼイヌキ</t>
    </rPh>
    <phoneticPr fontId="5"/>
  </si>
  <si>
    <t>りそな銀行川崎支店当座預金 No.0413442</t>
    <phoneticPr fontId="5"/>
  </si>
  <si>
    <t>テキスト代(税抜)</t>
    <rPh sb="4" eb="5">
      <t>ダイ</t>
    </rPh>
    <rPh sb="6" eb="8">
      <t>ゼイヌキ</t>
    </rPh>
    <phoneticPr fontId="5"/>
  </si>
  <si>
    <t>小計(税抜)</t>
    <rPh sb="0" eb="2">
      <t>ショウケイ</t>
    </rPh>
    <rPh sb="3" eb="5">
      <t>ゼイヌキ</t>
    </rPh>
    <phoneticPr fontId="5"/>
  </si>
  <si>
    <t>消費税(10%)</t>
    <rPh sb="0" eb="3">
      <t>ショウヒゼイ</t>
    </rPh>
    <phoneticPr fontId="5"/>
  </si>
  <si>
    <t>合計</t>
    <rPh sb="0" eb="2">
      <t>ゴウケイ</t>
    </rPh>
    <phoneticPr fontId="5"/>
  </si>
  <si>
    <t>税抜単価
（円）</t>
    <rPh sb="0" eb="2">
      <t>ゼイヌ</t>
    </rPh>
    <rPh sb="2" eb="4">
      <t>タンカ</t>
    </rPh>
    <rPh sb="6" eb="7">
      <t>エン</t>
    </rPh>
    <phoneticPr fontId="5"/>
  </si>
  <si>
    <t>タイプで持込を選択した場合は下の連絡欄に探傷器の型式を記入して下さい。</t>
    <rPh sb="4" eb="6">
      <t>モチコミ</t>
    </rPh>
    <rPh sb="7" eb="9">
      <t>センタク</t>
    </rPh>
    <rPh sb="11" eb="13">
      <t>バアイ</t>
    </rPh>
    <rPh sb="14" eb="15">
      <t>シタ</t>
    </rPh>
    <rPh sb="16" eb="19">
      <t>レンラクラン</t>
    </rPh>
    <rPh sb="20" eb="23">
      <t>タンショウキ</t>
    </rPh>
    <rPh sb="24" eb="26">
      <t>カタシキ</t>
    </rPh>
    <rPh sb="27" eb="29">
      <t>キニュウ</t>
    </rPh>
    <phoneticPr fontId="5"/>
  </si>
  <si>
    <t>持込</t>
    <rPh sb="0" eb="2">
      <t>モチコ</t>
    </rPh>
    <phoneticPr fontId="5"/>
  </si>
  <si>
    <r>
      <t>超音波探傷試験Ⅰ問題集</t>
    </r>
    <r>
      <rPr>
        <sz val="6"/>
        <color theme="1"/>
        <rFont val="Meiryo UI"/>
        <family val="3"/>
        <charset val="128"/>
      </rPr>
      <t/>
    </r>
    <phoneticPr fontId="5"/>
  </si>
  <si>
    <t>超音波厚さ測定Ⅰ問題集</t>
    <phoneticPr fontId="5"/>
  </si>
  <si>
    <t>2025年春期二次試験(実技試験)対策講習会申込書</t>
    <rPh sb="4" eb="5">
      <t>ネン</t>
    </rPh>
    <rPh sb="5" eb="6">
      <t>ハル</t>
    </rPh>
    <rPh sb="7" eb="9">
      <t>ニジ</t>
    </rPh>
    <rPh sb="9" eb="11">
      <t>シケン</t>
    </rPh>
    <rPh sb="12" eb="16">
      <t>ジツギシケン</t>
    </rPh>
    <rPh sb="17" eb="19">
      <t>タイサク</t>
    </rPh>
    <phoneticPr fontId="5"/>
  </si>
  <si>
    <r>
      <t>2025</t>
    </r>
    <r>
      <rPr>
        <b/>
        <sz val="16"/>
        <color theme="1"/>
        <rFont val="ＭＳ Ｐ明朝"/>
        <family val="1"/>
        <charset val="128"/>
      </rPr>
      <t>年春期二次試験</t>
    </r>
    <r>
      <rPr>
        <b/>
        <sz val="16"/>
        <color theme="1"/>
        <rFont val="Century"/>
        <family val="1"/>
      </rPr>
      <t>(</t>
    </r>
    <r>
      <rPr>
        <b/>
        <sz val="16"/>
        <color theme="1"/>
        <rFont val="ＭＳ Ｐ明朝"/>
        <family val="1"/>
        <charset val="128"/>
      </rPr>
      <t>実技試験</t>
    </r>
    <r>
      <rPr>
        <b/>
        <sz val="16"/>
        <color theme="1"/>
        <rFont val="Century"/>
        <family val="1"/>
      </rPr>
      <t>)</t>
    </r>
    <r>
      <rPr>
        <b/>
        <sz val="16"/>
        <color theme="1"/>
        <rFont val="ＭＳ Ｐ明朝"/>
        <family val="1"/>
        <charset val="128"/>
      </rPr>
      <t>対策講習会申込書</t>
    </r>
    <rPh sb="7" eb="9">
      <t>ニジ</t>
    </rPh>
    <rPh sb="9" eb="11">
      <t>シケン</t>
    </rPh>
    <rPh sb="12" eb="14">
      <t>ジツギ</t>
    </rPh>
    <rPh sb="14" eb="16">
      <t>シケン</t>
    </rPh>
    <rPh sb="17" eb="19">
      <t>タイサク</t>
    </rPh>
    <rPh sb="19" eb="22">
      <t>コウシュウカイ</t>
    </rPh>
    <rPh sb="22" eb="25">
      <t>モウシコミショハルハルサイニンショウシケンタイサクコウシュウカイ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</si>
</sst>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e\.m\.d;@"/>
    <numFmt numFmtId="177" formatCode="yyyy&quot;年&quot;m&quot;月&quot;d&quot;日&quot;;@"/>
    <numFmt numFmtId="178" formatCode="#&quot; 冊&quot;"/>
    <numFmt numFmtId="179" formatCode="#,##0&quot; 円&quot;"/>
    <numFmt numFmtId="180" formatCode="#&quot;枚&quot;"/>
    <numFmt numFmtId="181" formatCode="#,###&quot; 円&quot;"/>
    <numFmt numFmtId="182" formatCode="#,##0&quot;円&quot;"/>
  </numFmts>
  <fonts count="25"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b/>
      <sz val="16"/>
      <color theme="1"/>
      <name val="Century"/>
      <family val="1"/>
    </font>
    <font>
      <sz val="10.5"/>
      <color theme="1"/>
      <name val="ＭＳ 明朝"/>
      <family val="1"/>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color rgb="FFFF0000"/>
      <name val="ＭＳ Ｐゴシック"/>
      <family val="2"/>
      <charset val="128"/>
      <scheme val="minor"/>
    </font>
    <font>
      <b/>
      <sz val="9"/>
      <color indexed="81"/>
      <name val="ＭＳ Ｐゴシック"/>
      <family val="3"/>
      <charset val="128"/>
    </font>
    <font>
      <sz val="11"/>
      <color rgb="FFFF0000"/>
      <name val="ＭＳ Ｐゴシック"/>
      <family val="3"/>
      <charset val="128"/>
      <scheme val="minor"/>
    </font>
    <font>
      <u/>
      <sz val="11"/>
      <color rgb="FFFF0000"/>
      <name val="ＭＳ Ｐゴシック"/>
      <family val="3"/>
      <charset val="128"/>
    </font>
    <font>
      <sz val="17"/>
      <color theme="1"/>
      <name val="ＭＳ Ｐゴシック"/>
      <family val="3"/>
      <charset val="128"/>
    </font>
    <font>
      <b/>
      <sz val="20"/>
      <color theme="1"/>
      <name val="ＭＳ Ｐゴシック"/>
      <family val="3"/>
      <charset val="128"/>
    </font>
    <font>
      <sz val="9"/>
      <color theme="1"/>
      <name val="ＭＳ Ｐゴシック"/>
      <family val="3"/>
      <charset val="128"/>
    </font>
    <font>
      <u/>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b/>
      <sz val="16"/>
      <color theme="1"/>
      <name val="ＭＳ Ｐ明朝"/>
      <family val="1"/>
      <charset val="128"/>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trike/>
      <sz val="9"/>
      <color theme="1"/>
      <name val="ＭＳ Ｐゴシック"/>
      <family val="3"/>
      <charset val="128"/>
    </font>
    <font>
      <sz val="6"/>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238">
    <xf numFmtId="0" fontId="0" fillId="0" borderId="0" xfId="0">
      <alignment vertical="center"/>
    </xf>
    <xf numFmtId="0" fontId="0" fillId="0" borderId="7" xfId="0" applyBorder="1" applyAlignment="1">
      <alignment horizontal="center" vertical="center"/>
    </xf>
    <xf numFmtId="0" fontId="0" fillId="0" borderId="0" xfId="0" applyAlignment="1">
      <alignment vertical="center" wrapText="1"/>
    </xf>
    <xf numFmtId="14" fontId="0" fillId="0" borderId="7" xfId="0" applyNumberFormat="1" applyBorder="1" applyAlignment="1">
      <alignment horizontal="center" vertical="center"/>
    </xf>
    <xf numFmtId="0" fontId="0" fillId="0" borderId="11" xfId="0" applyBorder="1" applyAlignment="1">
      <alignment horizontal="center" vertical="center"/>
    </xf>
    <xf numFmtId="41" fontId="0" fillId="0" borderId="11" xfId="1" applyNumberFormat="1" applyFont="1" applyBorder="1" applyAlignment="1">
      <alignment horizontal="center" vertical="center"/>
    </xf>
    <xf numFmtId="14" fontId="0" fillId="0" borderId="11" xfId="0" applyNumberFormat="1" applyBorder="1" applyAlignment="1">
      <alignment horizontal="center" vertical="center"/>
    </xf>
    <xf numFmtId="176" fontId="0" fillId="0" borderId="11" xfId="0" applyNumberFormat="1" applyBorder="1" applyAlignment="1">
      <alignment horizontal="center" vertical="center"/>
    </xf>
    <xf numFmtId="14" fontId="0" fillId="0" borderId="2" xfId="0" applyNumberFormat="1" applyBorder="1">
      <alignment vertical="center"/>
    </xf>
    <xf numFmtId="0" fontId="0" fillId="0" borderId="2" xfId="0" applyBorder="1">
      <alignment vertical="center"/>
    </xf>
    <xf numFmtId="41" fontId="0" fillId="0" borderId="2" xfId="1" applyNumberFormat="1" applyFont="1" applyBorder="1">
      <alignment vertical="center"/>
    </xf>
    <xf numFmtId="176" fontId="0" fillId="0" borderId="2" xfId="0" applyNumberFormat="1" applyBorder="1" applyAlignment="1">
      <alignment horizontal="center" vertical="center"/>
    </xf>
    <xf numFmtId="177" fontId="0" fillId="0" borderId="2" xfId="0" applyNumberFormat="1" applyBorder="1">
      <alignment vertical="center"/>
    </xf>
    <xf numFmtId="56" fontId="0" fillId="0" borderId="2" xfId="0" applyNumberFormat="1" applyBorder="1" applyAlignment="1">
      <alignment vertical="center" shrinkToFit="1"/>
    </xf>
    <xf numFmtId="38" fontId="0" fillId="0" borderId="0" xfId="1" applyFont="1" applyAlignment="1">
      <alignment vertical="center" wrapText="1"/>
    </xf>
    <xf numFmtId="38" fontId="0" fillId="0" borderId="0" xfId="1" applyFont="1">
      <alignment vertical="center"/>
    </xf>
    <xf numFmtId="38" fontId="0" fillId="0" borderId="2" xfId="1" applyFont="1" applyBorder="1">
      <alignment vertical="center"/>
    </xf>
    <xf numFmtId="0" fontId="0" fillId="0" borderId="1" xfId="0" applyBorder="1">
      <alignment vertical="center"/>
    </xf>
    <xf numFmtId="0" fontId="0" fillId="0" borderId="6" xfId="0" applyBorder="1">
      <alignment vertical="center"/>
    </xf>
    <xf numFmtId="0" fontId="4" fillId="0" borderId="0" xfId="0" applyFont="1">
      <alignment vertical="center"/>
    </xf>
    <xf numFmtId="0" fontId="0" fillId="0" borderId="0" xfId="0" applyProtection="1">
      <alignment vertical="center"/>
      <protection locked="0"/>
    </xf>
    <xf numFmtId="0" fontId="0" fillId="0" borderId="36" xfId="0" applyBorder="1" applyProtection="1">
      <alignment vertical="center"/>
      <protection locked="0"/>
    </xf>
    <xf numFmtId="0" fontId="0" fillId="2" borderId="8" xfId="0" applyFill="1" applyBorder="1">
      <alignment vertical="center"/>
    </xf>
    <xf numFmtId="0" fontId="0" fillId="2" borderId="9" xfId="0" applyFill="1" applyBorder="1">
      <alignment vertical="center"/>
    </xf>
    <xf numFmtId="0" fontId="0" fillId="2" borderId="0" xfId="0" applyFill="1" applyProtection="1">
      <alignment vertical="center"/>
      <protection locked="0"/>
    </xf>
    <xf numFmtId="0" fontId="12" fillId="0" borderId="0" xfId="0" applyFont="1" applyAlignment="1">
      <alignment horizontal="left" vertical="center" indent="13"/>
    </xf>
    <xf numFmtId="0" fontId="0" fillId="0" borderId="47" xfId="0" applyBorder="1" applyAlignment="1">
      <alignment horizontal="center" vertical="center"/>
    </xf>
    <xf numFmtId="0" fontId="14" fillId="0" borderId="49" xfId="0" applyFont="1" applyBorder="1" applyAlignment="1">
      <alignment horizontal="center" vertical="center"/>
    </xf>
    <xf numFmtId="0" fontId="15"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right" vertical="top" wrapText="1"/>
    </xf>
    <xf numFmtId="0" fontId="0" fillId="0" borderId="0" xfId="0" applyAlignment="1">
      <alignment horizontal="left" vertical="center"/>
    </xf>
    <xf numFmtId="0" fontId="16" fillId="0" borderId="0" xfId="0" applyFont="1">
      <alignment vertical="center"/>
    </xf>
    <xf numFmtId="0" fontId="14" fillId="2" borderId="50"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2" xfId="0" applyFont="1" applyFill="1" applyBorder="1" applyAlignment="1">
      <alignment vertical="top" wrapText="1"/>
    </xf>
    <xf numFmtId="0" fontId="14" fillId="2" borderId="52" xfId="0" applyFont="1" applyFill="1" applyBorder="1" applyAlignment="1">
      <alignment horizontal="center" vertical="center"/>
    </xf>
    <xf numFmtId="3" fontId="14" fillId="2" borderId="52" xfId="0" applyNumberFormat="1" applyFont="1" applyFill="1" applyBorder="1" applyAlignment="1">
      <alignment horizontal="center" vertical="center"/>
    </xf>
    <xf numFmtId="0" fontId="14" fillId="2" borderId="51" xfId="0" applyFont="1" applyFill="1" applyBorder="1" applyAlignment="1">
      <alignment horizontal="center" vertical="center"/>
    </xf>
    <xf numFmtId="0" fontId="13" fillId="0" borderId="0" xfId="0" applyFont="1" applyAlignment="1">
      <alignment horizontal="center" vertical="top"/>
    </xf>
    <xf numFmtId="0" fontId="0" fillId="0" borderId="0" xfId="0" applyAlignment="1">
      <alignment horizontal="center" vertical="top"/>
    </xf>
    <xf numFmtId="0" fontId="12" fillId="0" borderId="0" xfId="0" applyFont="1" applyAlignment="1">
      <alignment horizontal="center" vertical="top"/>
    </xf>
    <xf numFmtId="0" fontId="18" fillId="0" borderId="0" xfId="0" applyFont="1">
      <alignment vertical="center"/>
    </xf>
    <xf numFmtId="178" fontId="14" fillId="0" borderId="52" xfId="0" applyNumberFormat="1" applyFont="1" applyBorder="1" applyAlignment="1" applyProtection="1">
      <alignment horizontal="right" vertical="center"/>
      <protection locked="0"/>
    </xf>
    <xf numFmtId="180" fontId="14" fillId="0" borderId="52" xfId="0" applyNumberFormat="1" applyFont="1" applyBorder="1" applyAlignment="1" applyProtection="1">
      <alignment horizontal="right" vertical="center"/>
      <protection locked="0"/>
    </xf>
    <xf numFmtId="181" fontId="14" fillId="2" borderId="53" xfId="0" applyNumberFormat="1" applyFont="1" applyFill="1" applyBorder="1" applyAlignment="1">
      <alignment horizontal="right" vertical="center"/>
    </xf>
    <xf numFmtId="181" fontId="17" fillId="2" borderId="55" xfId="0" applyNumberFormat="1" applyFont="1" applyFill="1" applyBorder="1" applyAlignment="1">
      <alignment horizontal="right" vertical="center"/>
    </xf>
    <xf numFmtId="178" fontId="14" fillId="0" borderId="54" xfId="0" applyNumberFormat="1" applyFont="1" applyBorder="1" applyAlignment="1">
      <alignment horizontal="right" vertical="center"/>
    </xf>
    <xf numFmtId="31" fontId="0" fillId="0" borderId="0" xfId="0" applyNumberFormat="1" applyAlignment="1" applyProtection="1">
      <alignment horizontal="center" vertical="center"/>
      <protection locked="0"/>
    </xf>
    <xf numFmtId="0" fontId="14" fillId="2" borderId="49" xfId="0" applyFont="1" applyFill="1" applyBorder="1" applyAlignment="1">
      <alignment horizontal="center" vertical="center" wrapText="1"/>
    </xf>
    <xf numFmtId="14" fontId="0" fillId="0" borderId="2" xfId="0" applyNumberFormat="1" applyBorder="1" applyAlignment="1">
      <alignment vertical="center" shrinkToFit="1"/>
    </xf>
    <xf numFmtId="178" fontId="23" fillId="0" borderId="52" xfId="0" applyNumberFormat="1" applyFont="1" applyBorder="1" applyAlignment="1" applyProtection="1">
      <alignment horizontal="right" vertical="center"/>
      <protection locked="0"/>
    </xf>
    <xf numFmtId="181" fontId="23" fillId="2" borderId="53" xfId="0"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top" wrapText="1"/>
    </xf>
    <xf numFmtId="0" fontId="0" fillId="2" borderId="14"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31" fontId="8" fillId="0" borderId="31" xfId="0" applyNumberFormat="1" applyFont="1" applyBorder="1" applyAlignment="1" applyProtection="1">
      <alignment horizontal="center" vertical="center"/>
      <protection locked="0"/>
    </xf>
    <xf numFmtId="31" fontId="8" fillId="0" borderId="32" xfId="0" applyNumberFormat="1" applyFont="1" applyBorder="1" applyAlignment="1" applyProtection="1">
      <alignment horizontal="center" vertical="center"/>
      <protection locked="0"/>
    </xf>
    <xf numFmtId="31" fontId="8" fillId="0" borderId="33" xfId="0" applyNumberFormat="1" applyFon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8" fillId="0" borderId="28"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182" fontId="0" fillId="2" borderId="11" xfId="0" applyNumberFormat="1" applyFill="1" applyBorder="1" applyAlignment="1">
      <alignment horizontal="right" vertical="center" indent="2"/>
    </xf>
    <xf numFmtId="0" fontId="0" fillId="2" borderId="6" xfId="0" applyFill="1" applyBorder="1" applyAlignment="1">
      <alignment horizontal="right" vertical="center" indent="1"/>
    </xf>
    <xf numFmtId="0" fontId="0" fillId="2" borderId="1" xfId="0" applyFill="1" applyBorder="1" applyAlignment="1">
      <alignment horizontal="right" vertical="center" indent="1"/>
    </xf>
    <xf numFmtId="0" fontId="0" fillId="2" borderId="7" xfId="0" applyFill="1" applyBorder="1" applyAlignment="1">
      <alignment horizontal="right" vertical="center" indent="1"/>
    </xf>
    <xf numFmtId="179" fontId="0" fillId="2" borderId="2" xfId="0" applyNumberFormat="1" applyFill="1" applyBorder="1" applyAlignment="1">
      <alignment horizontal="right" vertical="center" indent="1"/>
    </xf>
    <xf numFmtId="179" fontId="8" fillId="0" borderId="28" xfId="1" applyNumberFormat="1" applyFont="1" applyBorder="1" applyAlignment="1" applyProtection="1">
      <alignment horizontal="right" vertical="center" indent="2"/>
      <protection locked="0"/>
    </xf>
    <xf numFmtId="179" fontId="8" fillId="0" borderId="29" xfId="1" applyNumberFormat="1" applyFont="1" applyBorder="1" applyAlignment="1" applyProtection="1">
      <alignment horizontal="right" vertical="center" indent="2"/>
      <protection locked="0"/>
    </xf>
    <xf numFmtId="179" fontId="8" fillId="0" borderId="30" xfId="1" applyNumberFormat="1" applyFont="1" applyBorder="1" applyAlignment="1" applyProtection="1">
      <alignment horizontal="right" vertical="center" indent="2"/>
      <protection locked="0"/>
    </xf>
    <xf numFmtId="179" fontId="0" fillId="2" borderId="10" xfId="1" applyNumberFormat="1" applyFont="1" applyFill="1" applyBorder="1" applyAlignment="1" applyProtection="1">
      <alignment horizontal="right" vertical="center" indent="1"/>
      <protection locked="0"/>
    </xf>
    <xf numFmtId="179" fontId="0" fillId="2" borderId="2" xfId="1" applyNumberFormat="1" applyFont="1" applyFill="1" applyBorder="1" applyAlignment="1" applyProtection="1">
      <alignment horizontal="right" vertical="center" indent="1"/>
      <protection locked="0"/>
    </xf>
    <xf numFmtId="182" fontId="0" fillId="2" borderId="13" xfId="0" applyNumberFormat="1" applyFill="1" applyBorder="1" applyAlignment="1">
      <alignment horizontal="right" vertical="center" indent="2"/>
    </xf>
    <xf numFmtId="0" fontId="4" fillId="2" borderId="1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7"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56" fontId="0" fillId="0" borderId="67" xfId="0" applyNumberFormat="1" applyBorder="1" applyAlignment="1" applyProtection="1">
      <alignment horizontal="center" vertical="center"/>
      <protection locked="0"/>
    </xf>
    <xf numFmtId="56" fontId="0" fillId="0" borderId="25" xfId="0" applyNumberFormat="1" applyBorder="1" applyAlignment="1" applyProtection="1">
      <alignment horizontal="center" vertical="center"/>
      <protection locked="0"/>
    </xf>
    <xf numFmtId="56" fontId="0" fillId="0" borderId="27" xfId="0" applyNumberForma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 xfId="0" applyBorder="1" applyAlignment="1" applyProtection="1">
      <alignment horizontal="center" vertical="center"/>
      <protection locked="0"/>
    </xf>
    <xf numFmtId="56" fontId="0" fillId="0" borderId="8" xfId="0" applyNumberFormat="1" applyBorder="1" applyAlignment="1" applyProtection="1">
      <alignment horizontal="center" vertical="center"/>
      <protection locked="0"/>
    </xf>
    <xf numFmtId="56" fontId="0" fillId="0" borderId="9" xfId="0" applyNumberFormat="1" applyBorder="1" applyAlignment="1" applyProtection="1">
      <alignment horizontal="center" vertical="center"/>
      <protection locked="0"/>
    </xf>
    <xf numFmtId="56" fontId="0" fillId="0" borderId="21" xfId="0" applyNumberFormat="1" applyBorder="1" applyAlignment="1" applyProtection="1">
      <alignment horizontal="center" vertical="center"/>
      <protection locked="0"/>
    </xf>
    <xf numFmtId="179" fontId="0" fillId="2" borderId="9" xfId="1" applyNumberFormat="1" applyFont="1" applyFill="1" applyBorder="1" applyAlignment="1" applyProtection="1">
      <alignment horizontal="right" vertical="center" indent="1"/>
      <protection locked="0"/>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 xfId="0" applyFont="1" applyBorder="1" applyAlignment="1" applyProtection="1">
      <alignment horizontal="center" vertical="center"/>
      <protection locked="0"/>
    </xf>
    <xf numFmtId="56" fontId="10" fillId="0" borderId="8" xfId="0" applyNumberFormat="1" applyFont="1" applyBorder="1" applyAlignment="1" applyProtection="1">
      <alignment horizontal="center" vertical="center"/>
      <protection locked="0"/>
    </xf>
    <xf numFmtId="56" fontId="10" fillId="0" borderId="9" xfId="0" applyNumberFormat="1" applyFont="1" applyBorder="1" applyAlignment="1" applyProtection="1">
      <alignment horizontal="center" vertical="center"/>
      <protection locked="0"/>
    </xf>
    <xf numFmtId="56" fontId="10" fillId="0" borderId="21" xfId="0" applyNumberFormat="1"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Protection="1">
      <alignment vertical="center"/>
      <protection locked="0"/>
    </xf>
    <xf numFmtId="0" fontId="10" fillId="0" borderId="34" xfId="0" applyFont="1" applyBorder="1" applyProtection="1">
      <alignment vertical="center"/>
      <protection locked="0"/>
    </xf>
    <xf numFmtId="0" fontId="10" fillId="0" borderId="44" xfId="0" applyFont="1" applyBorder="1" applyProtection="1">
      <alignment vertical="center"/>
      <protection locked="0"/>
    </xf>
    <xf numFmtId="0" fontId="10" fillId="0" borderId="15" xfId="0" applyFont="1" applyBorder="1" applyAlignment="1" applyProtection="1">
      <alignment horizontal="center" vertical="center"/>
      <protection locked="0"/>
    </xf>
    <xf numFmtId="56" fontId="10" fillId="0" borderId="16" xfId="0" applyNumberFormat="1" applyFont="1" applyBorder="1" applyAlignment="1" applyProtection="1">
      <alignment horizontal="center" vertical="center"/>
      <protection locked="0"/>
    </xf>
    <xf numFmtId="56" fontId="10" fillId="0" borderId="17" xfId="0" applyNumberFormat="1" applyFont="1" applyBorder="1" applyAlignment="1" applyProtection="1">
      <alignment horizontal="center" vertical="center"/>
      <protection locked="0"/>
    </xf>
    <xf numFmtId="56" fontId="10" fillId="0" borderId="19" xfId="0" applyNumberFormat="1"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ill="1" applyBorder="1" applyAlignment="1">
      <alignment horizontal="center" vertical="center" wrapText="1"/>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8"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0" fillId="2" borderId="6" xfId="0" applyFill="1" applyBorder="1" applyAlignment="1">
      <alignment horizontal="center" vertical="center"/>
    </xf>
    <xf numFmtId="0" fontId="11" fillId="0" borderId="28" xfId="2" applyFon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36" xfId="0" applyFill="1" applyBorder="1" applyAlignment="1">
      <alignment horizontal="center" vertical="center"/>
    </xf>
    <xf numFmtId="0" fontId="3" fillId="0" borderId="0" xfId="0" applyFont="1" applyAlignment="1">
      <alignment horizontal="center" vertical="center"/>
    </xf>
    <xf numFmtId="0" fontId="0" fillId="2" borderId="9" xfId="0" applyFill="1" applyBorder="1" applyAlignment="1">
      <alignment horizontal="center" vertical="center"/>
    </xf>
    <xf numFmtId="177" fontId="10" fillId="0" borderId="31" xfId="0" applyNumberFormat="1" applyFont="1" applyBorder="1" applyAlignment="1" applyProtection="1">
      <alignment horizontal="center" vertical="center"/>
      <protection locked="0"/>
    </xf>
    <xf numFmtId="177" fontId="10" fillId="0" borderId="32" xfId="0" applyNumberFormat="1" applyFont="1" applyBorder="1" applyAlignment="1" applyProtection="1">
      <alignment horizontal="center" vertical="center"/>
      <protection locked="0"/>
    </xf>
    <xf numFmtId="177" fontId="10" fillId="0" borderId="33" xfId="0" applyNumberFormat="1" applyFont="1" applyBorder="1" applyAlignment="1" applyProtection="1">
      <alignment horizontal="center" vertical="center"/>
      <protection locked="0"/>
    </xf>
    <xf numFmtId="0" fontId="0" fillId="2" borderId="1" xfId="0" applyFill="1" applyBorder="1" applyAlignment="1">
      <alignment horizontal="center" vertical="center"/>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182" fontId="0" fillId="2" borderId="11" xfId="0" applyNumberFormat="1" applyFill="1" applyBorder="1" applyAlignment="1">
      <alignment horizontal="center" vertical="center"/>
    </xf>
    <xf numFmtId="31" fontId="0" fillId="0" borderId="28" xfId="0" applyNumberFormat="1" applyBorder="1" applyAlignment="1" applyProtection="1">
      <alignment horizontal="center" vertical="center"/>
      <protection locked="0"/>
    </xf>
    <xf numFmtId="31" fontId="0" fillId="0" borderId="29" xfId="0" applyNumberFormat="1" applyBorder="1" applyAlignment="1" applyProtection="1">
      <alignment horizontal="center" vertical="center"/>
      <protection locked="0"/>
    </xf>
    <xf numFmtId="31" fontId="0" fillId="0" borderId="30" xfId="0" applyNumberFormat="1" applyBorder="1" applyAlignment="1" applyProtection="1">
      <alignment horizontal="center" vertical="center"/>
      <protection locked="0"/>
    </xf>
    <xf numFmtId="182" fontId="0" fillId="2" borderId="13" xfId="0" applyNumberFormat="1" applyFill="1" applyBorder="1" applyAlignment="1">
      <alignment horizontal="center" vertical="center"/>
    </xf>
    <xf numFmtId="182" fontId="0" fillId="0" borderId="28" xfId="0" applyNumberFormat="1" applyBorder="1" applyAlignment="1" applyProtection="1">
      <alignment horizontal="center" vertical="center"/>
      <protection locked="0"/>
    </xf>
    <xf numFmtId="182" fontId="0" fillId="0" borderId="29" xfId="0" applyNumberFormat="1" applyBorder="1" applyAlignment="1" applyProtection="1">
      <alignment horizontal="center" vertical="center"/>
      <protection locked="0"/>
    </xf>
    <xf numFmtId="182" fontId="0" fillId="0" borderId="30" xfId="0" applyNumberFormat="1" applyBorder="1" applyAlignment="1" applyProtection="1">
      <alignment horizontal="center" vertical="center"/>
      <protection locked="0"/>
    </xf>
    <xf numFmtId="0" fontId="0" fillId="0" borderId="18"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20" fillId="0" borderId="28"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24" xfId="0" applyBorder="1" applyAlignment="1" applyProtection="1">
      <alignment horizontal="center" vertical="center" shrinkToFit="1"/>
      <protection locked="0"/>
    </xf>
    <xf numFmtId="0" fontId="7" fillId="0" borderId="28" xfId="2"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56" fontId="0" fillId="0" borderId="16" xfId="0" applyNumberFormat="1" applyBorder="1" applyAlignment="1" applyProtection="1">
      <alignment horizontal="center" vertical="center"/>
      <protection locked="0"/>
    </xf>
    <xf numFmtId="56" fontId="0" fillId="0" borderId="17" xfId="0" applyNumberFormat="1" applyBorder="1" applyAlignment="1" applyProtection="1">
      <alignment horizontal="center" vertical="center"/>
      <protection locked="0"/>
    </xf>
    <xf numFmtId="56" fontId="0" fillId="0" borderId="19" xfId="0" applyNumberForma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177" fontId="0" fillId="0" borderId="32"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4" fillId="2" borderId="57" xfId="0" applyFont="1" applyFill="1" applyBorder="1" applyProtection="1">
      <alignment vertical="center"/>
      <protection locked="0"/>
    </xf>
    <xf numFmtId="0" fontId="0" fillId="2" borderId="25" xfId="0" applyFill="1" applyBorder="1" applyProtection="1">
      <alignment vertical="center"/>
      <protection locked="0"/>
    </xf>
    <xf numFmtId="0" fontId="0" fillId="2" borderId="27" xfId="0" applyFill="1" applyBorder="1" applyProtection="1">
      <alignment vertical="center"/>
      <protection locked="0"/>
    </xf>
    <xf numFmtId="0" fontId="0" fillId="2" borderId="58" xfId="0" applyFill="1" applyBorder="1" applyAlignment="1">
      <alignment horizontal="center" vertical="center" textRotation="255"/>
    </xf>
    <xf numFmtId="0" fontId="0" fillId="2" borderId="59" xfId="0" applyFill="1" applyBorder="1" applyAlignment="1">
      <alignment horizontal="center" vertical="center" textRotation="255"/>
    </xf>
    <xf numFmtId="0" fontId="0" fillId="2" borderId="60" xfId="0" applyFill="1" applyBorder="1" applyAlignment="1">
      <alignment horizontal="center" vertical="center" textRotation="255"/>
    </xf>
    <xf numFmtId="0" fontId="0" fillId="0" borderId="6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3" xfId="0" applyBorder="1" applyAlignment="1" applyProtection="1">
      <alignment horizontal="center" vertical="center"/>
      <protection locked="0"/>
    </xf>
    <xf numFmtId="0" fontId="13" fillId="0" borderId="47" xfId="0" applyFont="1" applyBorder="1" applyAlignment="1">
      <alignment horizontal="center" vertical="center"/>
    </xf>
    <xf numFmtId="0" fontId="14" fillId="2" borderId="56" xfId="0" applyFont="1" applyFill="1" applyBorder="1" applyAlignment="1" applyProtection="1">
      <alignment horizontal="justify" vertical="center"/>
      <protection locked="0"/>
    </xf>
    <xf numFmtId="0" fontId="0" fillId="2" borderId="17" xfId="0" applyFill="1" applyBorder="1" applyProtection="1">
      <alignment vertical="center"/>
      <protection locked="0"/>
    </xf>
    <xf numFmtId="0" fontId="0" fillId="2" borderId="19" xfId="0" applyFill="1" applyBorder="1" applyProtection="1">
      <alignment vertical="center"/>
      <protection locked="0"/>
    </xf>
    <xf numFmtId="0" fontId="14" fillId="2" borderId="20"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6" fillId="2" borderId="20" xfId="0" applyFont="1" applyFill="1" applyBorder="1" applyProtection="1">
      <alignment vertical="center"/>
      <protection locked="0"/>
    </xf>
    <xf numFmtId="0" fontId="0" fillId="2" borderId="9" xfId="0" applyFill="1" applyBorder="1" applyProtection="1">
      <alignment vertical="center"/>
      <protection locked="0"/>
    </xf>
    <xf numFmtId="0" fontId="0" fillId="2" borderId="21" xfId="0" applyFill="1" applyBorder="1" applyProtection="1">
      <alignment vertical="center"/>
      <protection locked="0"/>
    </xf>
    <xf numFmtId="0" fontId="14" fillId="2" borderId="20" xfId="0" applyFont="1" applyFill="1" applyBorder="1" applyAlignment="1" applyProtection="1">
      <alignment horizontal="justify" vertical="center"/>
      <protection locked="0"/>
    </xf>
    <xf numFmtId="0" fontId="14" fillId="2" borderId="64" xfId="0" applyFont="1" applyFill="1" applyBorder="1" applyAlignment="1">
      <alignment horizontal="right" vertical="top"/>
    </xf>
    <xf numFmtId="0" fontId="0" fillId="0" borderId="65" xfId="0" applyBorder="1">
      <alignment vertical="center"/>
    </xf>
    <xf numFmtId="0" fontId="0" fillId="0" borderId="66" xfId="0"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ihakai@jwsc.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0"/>
  <sheetViews>
    <sheetView tabSelected="1" view="pageBreakPreview" zoomScaleNormal="100" zoomScaleSheetLayoutView="100" zoomScalePageLayoutView="85" workbookViewId="0">
      <selection sqref="A1:Z1"/>
    </sheetView>
  </sheetViews>
  <sheetFormatPr defaultColWidth="9" defaultRowHeight="13.5" x14ac:dyDescent="0.15"/>
  <cols>
    <col min="1" max="39" width="3.625" customWidth="1"/>
  </cols>
  <sheetData>
    <row r="1" spans="1:26" ht="20.25" customHeight="1" thickBot="1" x14ac:dyDescent="0.2">
      <c r="A1" s="153" t="s">
        <v>145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1:26" ht="20.25" customHeight="1" thickBot="1" x14ac:dyDescent="0.2">
      <c r="A2" t="s">
        <v>126</v>
      </c>
      <c r="P2" s="72" t="s">
        <v>1</v>
      </c>
      <c r="Q2" s="154"/>
      <c r="R2" s="154"/>
      <c r="S2" s="155">
        <v>45756</v>
      </c>
      <c r="T2" s="156"/>
      <c r="U2" s="156"/>
      <c r="V2" s="156"/>
      <c r="W2" s="156"/>
      <c r="X2" s="156"/>
      <c r="Y2" s="156"/>
      <c r="Z2" s="157"/>
    </row>
    <row r="3" spans="1:26" ht="20.25" customHeight="1" thickBot="1" x14ac:dyDescent="0.2">
      <c r="A3" t="s">
        <v>68</v>
      </c>
    </row>
    <row r="4" spans="1:26" ht="20.25" customHeight="1" thickBot="1" x14ac:dyDescent="0.2">
      <c r="A4" s="22" t="s">
        <v>2</v>
      </c>
      <c r="B4" s="23"/>
      <c r="C4" s="23"/>
      <c r="D4" s="145" t="s">
        <v>69</v>
      </c>
      <c r="E4" s="146"/>
      <c r="F4" s="146"/>
      <c r="G4" s="146"/>
      <c r="H4" s="146"/>
      <c r="I4" s="146"/>
      <c r="J4" s="146"/>
      <c r="K4" s="146"/>
      <c r="L4" s="146"/>
      <c r="M4" s="146"/>
      <c r="N4" s="146"/>
      <c r="O4" s="146"/>
      <c r="P4" s="146"/>
      <c r="Q4" s="146"/>
      <c r="R4" s="146"/>
      <c r="S4" s="146"/>
      <c r="T4" s="146"/>
      <c r="U4" s="146"/>
      <c r="V4" s="146"/>
      <c r="W4" s="146"/>
      <c r="X4" s="146"/>
      <c r="Y4" s="146"/>
      <c r="Z4" s="147"/>
    </row>
    <row r="5" spans="1:26" ht="20.25" customHeight="1" thickBot="1" x14ac:dyDescent="0.2">
      <c r="A5" s="136" t="s">
        <v>3</v>
      </c>
      <c r="B5" s="137"/>
      <c r="C5" s="137"/>
      <c r="D5" s="24" t="s">
        <v>5</v>
      </c>
      <c r="E5" s="159" t="s">
        <v>55</v>
      </c>
      <c r="F5" s="160"/>
      <c r="G5" s="160"/>
      <c r="H5" s="161"/>
      <c r="I5" s="20"/>
      <c r="J5" s="20"/>
      <c r="K5" s="20"/>
      <c r="L5" s="20"/>
      <c r="M5" s="20"/>
      <c r="N5" s="20"/>
      <c r="O5" s="20"/>
      <c r="P5" s="20"/>
      <c r="Q5" s="20"/>
      <c r="R5" s="20"/>
      <c r="S5" s="20"/>
      <c r="T5" s="20"/>
      <c r="U5" s="20"/>
      <c r="V5" s="20"/>
      <c r="W5" s="20"/>
      <c r="X5" s="20"/>
      <c r="Y5" s="20"/>
      <c r="Z5" s="21"/>
    </row>
    <row r="6" spans="1:26" ht="20.25" customHeight="1" thickBot="1" x14ac:dyDescent="0.2">
      <c r="A6" s="148"/>
      <c r="B6" s="158"/>
      <c r="C6" s="158"/>
      <c r="D6" s="162" t="s">
        <v>67</v>
      </c>
      <c r="E6" s="163"/>
      <c r="F6" s="164"/>
      <c r="G6" s="164"/>
      <c r="H6" s="164"/>
      <c r="I6" s="164"/>
      <c r="J6" s="164"/>
      <c r="K6" s="164"/>
      <c r="L6" s="164"/>
      <c r="M6" s="164"/>
      <c r="N6" s="164"/>
      <c r="O6" s="164"/>
      <c r="P6" s="164"/>
      <c r="Q6" s="164"/>
      <c r="R6" s="164"/>
      <c r="S6" s="163"/>
      <c r="T6" s="163"/>
      <c r="U6" s="164"/>
      <c r="V6" s="164"/>
      <c r="W6" s="164"/>
      <c r="X6" s="164"/>
      <c r="Y6" s="164"/>
      <c r="Z6" s="165"/>
    </row>
    <row r="7" spans="1:26" ht="20.25" customHeight="1" thickBot="1" x14ac:dyDescent="0.2">
      <c r="A7" s="71" t="s">
        <v>4</v>
      </c>
      <c r="B7" s="71"/>
      <c r="C7" s="71"/>
      <c r="D7" s="150" t="s">
        <v>6</v>
      </c>
      <c r="E7" s="151"/>
      <c r="F7" s="140" t="s">
        <v>57</v>
      </c>
      <c r="G7" s="141"/>
      <c r="H7" s="141"/>
      <c r="I7" s="141"/>
      <c r="J7" s="141"/>
      <c r="K7" s="141"/>
      <c r="L7" s="141"/>
      <c r="M7" s="141"/>
      <c r="N7" s="141"/>
      <c r="O7" s="141"/>
      <c r="P7" s="141"/>
      <c r="Q7" s="141"/>
      <c r="R7" s="74"/>
      <c r="S7" s="152" t="s">
        <v>7</v>
      </c>
      <c r="T7" s="151"/>
      <c r="U7" s="140" t="s">
        <v>70</v>
      </c>
      <c r="V7" s="141"/>
      <c r="W7" s="141"/>
      <c r="X7" s="141"/>
      <c r="Y7" s="141"/>
      <c r="Z7" s="74"/>
    </row>
    <row r="8" spans="1:26" ht="20.25" customHeight="1" thickBot="1" x14ac:dyDescent="0.2">
      <c r="A8" s="71" t="s">
        <v>8</v>
      </c>
      <c r="B8" s="71"/>
      <c r="C8" s="72"/>
      <c r="D8" s="140" t="s">
        <v>58</v>
      </c>
      <c r="E8" s="141"/>
      <c r="F8" s="141"/>
      <c r="G8" s="141"/>
      <c r="H8" s="141"/>
      <c r="I8" s="141"/>
      <c r="J8" s="141"/>
      <c r="K8" s="141"/>
      <c r="L8" s="141"/>
      <c r="M8" s="74"/>
      <c r="N8" s="142" t="s">
        <v>9</v>
      </c>
      <c r="O8" s="143"/>
      <c r="P8" s="144"/>
      <c r="Q8" s="145" t="s">
        <v>65</v>
      </c>
      <c r="R8" s="146"/>
      <c r="S8" s="146"/>
      <c r="T8" s="146"/>
      <c r="U8" s="146"/>
      <c r="V8" s="146"/>
      <c r="W8" s="146"/>
      <c r="X8" s="146"/>
      <c r="Y8" s="146"/>
      <c r="Z8" s="147"/>
    </row>
    <row r="9" spans="1:26" ht="20.25" customHeight="1" thickBot="1" x14ac:dyDescent="0.2">
      <c r="A9" s="71" t="s">
        <v>42</v>
      </c>
      <c r="B9" s="71"/>
      <c r="C9" s="71"/>
      <c r="D9" s="148"/>
      <c r="E9" s="149" t="s">
        <v>59</v>
      </c>
      <c r="F9" s="141"/>
      <c r="G9" s="141"/>
      <c r="H9" s="141"/>
      <c r="I9" s="141"/>
      <c r="J9" s="141"/>
      <c r="K9" s="141"/>
      <c r="L9" s="141"/>
      <c r="M9" s="141"/>
      <c r="N9" s="141"/>
      <c r="O9" s="141"/>
      <c r="P9" s="141"/>
      <c r="Q9" s="141"/>
      <c r="R9" s="141"/>
      <c r="S9" s="141"/>
      <c r="T9" s="141"/>
      <c r="U9" s="141"/>
      <c r="V9" s="141"/>
      <c r="W9" s="141"/>
      <c r="X9" s="141"/>
      <c r="Y9" s="141"/>
      <c r="Z9" s="74"/>
    </row>
    <row r="10" spans="1:26" ht="20.25" customHeight="1" x14ac:dyDescent="0.15">
      <c r="A10" t="s">
        <v>22</v>
      </c>
    </row>
    <row r="11" spans="1:26" ht="20.25" customHeight="1" x14ac:dyDescent="0.15">
      <c r="A11" t="s">
        <v>63</v>
      </c>
    </row>
    <row r="12" spans="1:26" ht="20.25" customHeight="1" x14ac:dyDescent="0.15">
      <c r="A12" s="130" t="s">
        <v>133</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2"/>
    </row>
    <row r="13" spans="1:26" ht="20.25" customHeight="1" x14ac:dyDescent="0.15">
      <c r="A13" s="18"/>
      <c r="B13" s="17"/>
      <c r="C13" s="17" t="s">
        <v>64</v>
      </c>
      <c r="D13" s="17"/>
      <c r="E13" s="17"/>
      <c r="F13" s="17"/>
      <c r="G13" s="17"/>
      <c r="H13" s="133" t="s">
        <v>62</v>
      </c>
      <c r="I13" s="133"/>
      <c r="J13" s="133"/>
      <c r="K13" s="133"/>
      <c r="L13" s="133"/>
      <c r="M13" s="133"/>
      <c r="N13" s="133"/>
      <c r="O13" s="133"/>
      <c r="P13" s="133"/>
      <c r="Q13" s="133"/>
      <c r="R13" s="133"/>
      <c r="S13" s="133"/>
      <c r="T13" s="133"/>
      <c r="U13" s="133"/>
      <c r="V13" s="133"/>
      <c r="W13" s="133"/>
      <c r="X13" s="133"/>
      <c r="Y13" s="133"/>
      <c r="Z13" s="134"/>
    </row>
    <row r="14" spans="1:26" ht="20.25" customHeight="1" x14ac:dyDescent="0.15">
      <c r="A14" t="s">
        <v>61</v>
      </c>
    </row>
    <row r="15" spans="1:26" ht="20.25" customHeight="1" x14ac:dyDescent="0.15">
      <c r="A15" t="s">
        <v>141</v>
      </c>
    </row>
    <row r="16" spans="1:26" ht="20.25" customHeight="1" x14ac:dyDescent="0.15">
      <c r="A16" t="s">
        <v>27</v>
      </c>
    </row>
    <row r="17" spans="1:26" ht="42.75" customHeight="1" thickBot="1" x14ac:dyDescent="0.2">
      <c r="A17" t="s">
        <v>44</v>
      </c>
      <c r="B17" s="135" t="s">
        <v>10</v>
      </c>
      <c r="C17" s="135"/>
      <c r="D17" s="135"/>
      <c r="E17" s="135"/>
      <c r="F17" s="135"/>
      <c r="G17" s="135"/>
      <c r="H17" s="136" t="s">
        <v>11</v>
      </c>
      <c r="I17" s="137"/>
      <c r="J17" s="137"/>
      <c r="K17" s="137"/>
      <c r="L17" s="138"/>
      <c r="M17" s="139" t="s">
        <v>12</v>
      </c>
      <c r="N17" s="135"/>
      <c r="O17" s="135"/>
      <c r="P17" s="135"/>
      <c r="Q17" s="139" t="s">
        <v>60</v>
      </c>
      <c r="R17" s="135"/>
      <c r="S17" s="136" t="s">
        <v>13</v>
      </c>
      <c r="T17" s="137"/>
      <c r="U17" s="138"/>
      <c r="V17" s="71" t="s">
        <v>46</v>
      </c>
      <c r="W17" s="71"/>
      <c r="X17" s="71"/>
      <c r="Y17" s="71"/>
      <c r="Z17" s="71"/>
    </row>
    <row r="18" spans="1:26" ht="20.25" customHeight="1" x14ac:dyDescent="0.15">
      <c r="A18">
        <v>1</v>
      </c>
      <c r="B18" s="120" t="s">
        <v>71</v>
      </c>
      <c r="C18" s="121"/>
      <c r="D18" s="121"/>
      <c r="E18" s="121"/>
      <c r="F18" s="121"/>
      <c r="G18" s="121"/>
      <c r="H18" s="122" t="s">
        <v>72</v>
      </c>
      <c r="I18" s="123"/>
      <c r="J18" s="123"/>
      <c r="K18" s="123"/>
      <c r="L18" s="124"/>
      <c r="M18" s="125" t="s">
        <v>66</v>
      </c>
      <c r="N18" s="125"/>
      <c r="O18" s="125"/>
      <c r="P18" s="125"/>
      <c r="Q18" s="125" t="s">
        <v>79</v>
      </c>
      <c r="R18" s="125"/>
      <c r="S18" s="126">
        <v>45797</v>
      </c>
      <c r="T18" s="127"/>
      <c r="U18" s="128"/>
      <c r="V18" s="83">
        <f>IFERROR(VLOOKUP(M18,データ※センター用!$A$2:$B$8,2,FALSE),"")</f>
        <v>50000</v>
      </c>
      <c r="W18" s="84"/>
      <c r="X18" s="84"/>
      <c r="Y18" s="84"/>
      <c r="Z18" s="84"/>
    </row>
    <row r="19" spans="1:26" ht="20.25" customHeight="1" x14ac:dyDescent="0.15">
      <c r="A19">
        <f>A18+1</f>
        <v>2</v>
      </c>
      <c r="B19" s="129" t="s">
        <v>71</v>
      </c>
      <c r="C19" s="116"/>
      <c r="D19" s="116"/>
      <c r="E19" s="116"/>
      <c r="F19" s="116"/>
      <c r="G19" s="116"/>
      <c r="H19" s="113" t="s">
        <v>72</v>
      </c>
      <c r="I19" s="114"/>
      <c r="J19" s="114"/>
      <c r="K19" s="114"/>
      <c r="L19" s="115"/>
      <c r="M19" s="116" t="s">
        <v>0</v>
      </c>
      <c r="N19" s="116"/>
      <c r="O19" s="116"/>
      <c r="P19" s="116"/>
      <c r="Q19" s="116"/>
      <c r="R19" s="116"/>
      <c r="S19" s="117">
        <v>45811</v>
      </c>
      <c r="T19" s="118"/>
      <c r="U19" s="119"/>
      <c r="V19" s="83">
        <f>IFERROR(VLOOKUP(M19,データ※センター用!$A$2:$B$8,2,FALSE),"")</f>
        <v>27000</v>
      </c>
      <c r="W19" s="84"/>
      <c r="X19" s="84"/>
      <c r="Y19" s="84"/>
      <c r="Z19" s="84"/>
    </row>
    <row r="20" spans="1:26" ht="20.25" customHeight="1" x14ac:dyDescent="0.15">
      <c r="A20">
        <f t="shared" ref="A20:A23" si="0">A19+1</f>
        <v>3</v>
      </c>
      <c r="B20" s="110" t="s">
        <v>73</v>
      </c>
      <c r="C20" s="111"/>
      <c r="D20" s="111"/>
      <c r="E20" s="111"/>
      <c r="F20" s="111"/>
      <c r="G20" s="112"/>
      <c r="H20" s="113" t="s">
        <v>74</v>
      </c>
      <c r="I20" s="114"/>
      <c r="J20" s="114"/>
      <c r="K20" s="114"/>
      <c r="L20" s="115"/>
      <c r="M20" s="116" t="s">
        <v>75</v>
      </c>
      <c r="N20" s="116"/>
      <c r="O20" s="116"/>
      <c r="P20" s="116"/>
      <c r="Q20" s="116" t="s">
        <v>25</v>
      </c>
      <c r="R20" s="116"/>
      <c r="S20" s="117">
        <v>45804</v>
      </c>
      <c r="T20" s="118"/>
      <c r="U20" s="119"/>
      <c r="V20" s="83">
        <f>IFERROR(VLOOKUP(M20,データ※センター用!$A$2:$B$8,2,FALSE),"")</f>
        <v>70000</v>
      </c>
      <c r="W20" s="84"/>
      <c r="X20" s="84"/>
      <c r="Y20" s="84"/>
      <c r="Z20" s="84"/>
    </row>
    <row r="21" spans="1:26" ht="20.25" customHeight="1" x14ac:dyDescent="0.15">
      <c r="A21">
        <f t="shared" si="0"/>
        <v>4</v>
      </c>
      <c r="B21" s="95"/>
      <c r="C21" s="96"/>
      <c r="D21" s="96"/>
      <c r="E21" s="96"/>
      <c r="F21" s="96"/>
      <c r="G21" s="97"/>
      <c r="H21" s="98"/>
      <c r="I21" s="99"/>
      <c r="J21" s="99"/>
      <c r="K21" s="99"/>
      <c r="L21" s="100"/>
      <c r="M21" s="101"/>
      <c r="N21" s="101"/>
      <c r="O21" s="101"/>
      <c r="P21" s="101"/>
      <c r="Q21" s="101"/>
      <c r="R21" s="101"/>
      <c r="S21" s="102"/>
      <c r="T21" s="103"/>
      <c r="U21" s="104"/>
      <c r="V21" s="83" t="str">
        <f>IFERROR(VLOOKUP(M21,データ※センター用!$A$2:$B$8,2,FALSE),"")</f>
        <v/>
      </c>
      <c r="W21" s="84"/>
      <c r="X21" s="84"/>
      <c r="Y21" s="84"/>
      <c r="Z21" s="84"/>
    </row>
    <row r="22" spans="1:26" ht="20.25" customHeight="1" x14ac:dyDescent="0.15">
      <c r="A22">
        <f t="shared" si="0"/>
        <v>5</v>
      </c>
      <c r="B22" s="95"/>
      <c r="C22" s="96"/>
      <c r="D22" s="96"/>
      <c r="E22" s="96"/>
      <c r="F22" s="96"/>
      <c r="G22" s="97"/>
      <c r="H22" s="98"/>
      <c r="I22" s="99"/>
      <c r="J22" s="99"/>
      <c r="K22" s="99"/>
      <c r="L22" s="100"/>
      <c r="M22" s="101"/>
      <c r="N22" s="101"/>
      <c r="O22" s="101"/>
      <c r="P22" s="101"/>
      <c r="Q22" s="101"/>
      <c r="R22" s="101"/>
      <c r="S22" s="102"/>
      <c r="T22" s="103"/>
      <c r="U22" s="104"/>
      <c r="V22" s="83" t="str">
        <f>IFERROR(VLOOKUP(M22,データ※センター用!$A$2:$B$8,2,FALSE),"")</f>
        <v/>
      </c>
      <c r="W22" s="84"/>
      <c r="X22" s="84"/>
      <c r="Y22" s="84"/>
      <c r="Z22" s="84"/>
    </row>
    <row r="23" spans="1:26" ht="20.25" customHeight="1" x14ac:dyDescent="0.15">
      <c r="A23">
        <f t="shared" si="0"/>
        <v>6</v>
      </c>
      <c r="B23" s="106"/>
      <c r="C23" s="107"/>
      <c r="D23" s="107"/>
      <c r="E23" s="107"/>
      <c r="F23" s="107"/>
      <c r="G23" s="108"/>
      <c r="H23" s="109"/>
      <c r="I23" s="96"/>
      <c r="J23" s="96"/>
      <c r="K23" s="96"/>
      <c r="L23" s="97"/>
      <c r="M23" s="109"/>
      <c r="N23" s="96"/>
      <c r="O23" s="96"/>
      <c r="P23" s="97"/>
      <c r="Q23" s="109"/>
      <c r="R23" s="97"/>
      <c r="S23" s="102"/>
      <c r="T23" s="103"/>
      <c r="U23" s="104"/>
      <c r="V23" s="105" t="str">
        <f>IFERROR(VLOOKUP(M23,データ※センター用!$A$2:$B$8,2,FALSE),"")</f>
        <v/>
      </c>
      <c r="W23" s="105"/>
      <c r="X23" s="105"/>
      <c r="Y23" s="105"/>
      <c r="Z23" s="83"/>
    </row>
    <row r="24" spans="1:26" ht="20.25" customHeight="1" x14ac:dyDescent="0.15">
      <c r="A24">
        <f>A23+1</f>
        <v>7</v>
      </c>
      <c r="B24" s="95"/>
      <c r="C24" s="96"/>
      <c r="D24" s="96"/>
      <c r="E24" s="96"/>
      <c r="F24" s="96"/>
      <c r="G24" s="97"/>
      <c r="H24" s="98"/>
      <c r="I24" s="99"/>
      <c r="J24" s="99"/>
      <c r="K24" s="99"/>
      <c r="L24" s="100"/>
      <c r="M24" s="101"/>
      <c r="N24" s="101"/>
      <c r="O24" s="101"/>
      <c r="P24" s="101"/>
      <c r="Q24" s="101"/>
      <c r="R24" s="101"/>
      <c r="S24" s="102"/>
      <c r="T24" s="103"/>
      <c r="U24" s="104"/>
      <c r="V24" s="83" t="str">
        <f>IFERROR(VLOOKUP(M24,データ※センター用!$A$2:$B$8,2,FALSE),"")</f>
        <v/>
      </c>
      <c r="W24" s="84"/>
      <c r="X24" s="84"/>
      <c r="Y24" s="84"/>
      <c r="Z24" s="84"/>
    </row>
    <row r="25" spans="1:26" ht="20.25" customHeight="1" thickBot="1" x14ac:dyDescent="0.2">
      <c r="A25">
        <f>A24+1</f>
        <v>8</v>
      </c>
      <c r="B25" s="87"/>
      <c r="C25" s="88"/>
      <c r="D25" s="88"/>
      <c r="E25" s="88"/>
      <c r="F25" s="88"/>
      <c r="G25" s="88"/>
      <c r="H25" s="89"/>
      <c r="I25" s="90"/>
      <c r="J25" s="90"/>
      <c r="K25" s="90"/>
      <c r="L25" s="91"/>
      <c r="M25" s="88"/>
      <c r="N25" s="88"/>
      <c r="O25" s="88"/>
      <c r="P25" s="88"/>
      <c r="Q25" s="88"/>
      <c r="R25" s="88"/>
      <c r="S25" s="92"/>
      <c r="T25" s="93"/>
      <c r="U25" s="94"/>
      <c r="V25" s="83" t="str">
        <f>IFERROR(VLOOKUP(M25,データ※センター用!$A$2:$B$8,2,FALSE),"")</f>
        <v/>
      </c>
      <c r="W25" s="84"/>
      <c r="X25" s="84"/>
      <c r="Y25" s="84"/>
      <c r="Z25" s="84"/>
    </row>
    <row r="26" spans="1:26" ht="20.25" customHeight="1" x14ac:dyDescent="0.15">
      <c r="B26" s="76" t="s">
        <v>48</v>
      </c>
      <c r="C26" s="77"/>
      <c r="D26" s="77"/>
      <c r="E26" s="77"/>
      <c r="F26" s="77"/>
      <c r="G26" s="77"/>
      <c r="H26" s="77"/>
      <c r="I26" s="77"/>
      <c r="J26" s="77"/>
      <c r="K26" s="77"/>
      <c r="L26" s="77"/>
      <c r="M26" s="77"/>
      <c r="N26" s="77"/>
      <c r="O26" s="77"/>
      <c r="P26" s="77"/>
      <c r="Q26" s="77"/>
      <c r="R26" s="77"/>
      <c r="S26" s="77"/>
      <c r="T26" s="77"/>
      <c r="U26" s="78"/>
      <c r="V26" s="79">
        <f>SUM(V18:Z25)</f>
        <v>147000</v>
      </c>
      <c r="W26" s="79"/>
      <c r="X26" s="79"/>
      <c r="Y26" s="79"/>
      <c r="Z26" s="79"/>
    </row>
    <row r="27" spans="1:26" ht="20.25" customHeight="1" x14ac:dyDescent="0.15"/>
    <row r="28" spans="1:26" ht="20.25" customHeight="1" x14ac:dyDescent="0.15">
      <c r="B28" t="s">
        <v>49</v>
      </c>
    </row>
    <row r="29" spans="1:26" ht="20.25" customHeight="1" x14ac:dyDescent="0.15">
      <c r="B29" t="s">
        <v>50</v>
      </c>
    </row>
    <row r="30" spans="1:26" ht="20.25" customHeight="1" x14ac:dyDescent="0.15"/>
    <row r="31" spans="1:26" ht="20.25" customHeight="1" thickBot="1" x14ac:dyDescent="0.2">
      <c r="B31" s="71" t="s">
        <v>134</v>
      </c>
      <c r="C31" s="71"/>
      <c r="D31" s="71"/>
      <c r="E31" s="71"/>
      <c r="F31" s="85">
        <f>V26</f>
        <v>147000</v>
      </c>
      <c r="G31" s="85"/>
      <c r="H31" s="85"/>
      <c r="I31" s="85"/>
      <c r="J31" s="85"/>
      <c r="L31" s="71" t="s">
        <v>51</v>
      </c>
      <c r="M31" s="71"/>
      <c r="N31" s="71"/>
      <c r="O31" s="71" t="s">
        <v>135</v>
      </c>
      <c r="P31" s="71"/>
      <c r="Q31" s="71"/>
      <c r="R31" s="71"/>
      <c r="S31" s="71"/>
      <c r="T31" s="71"/>
      <c r="U31" s="71"/>
      <c r="V31" s="71"/>
      <c r="W31" s="71"/>
      <c r="X31" s="71"/>
      <c r="Y31" s="71"/>
      <c r="Z31" s="19"/>
    </row>
    <row r="32" spans="1:26" ht="20.25" customHeight="1" thickBot="1" x14ac:dyDescent="0.2">
      <c r="B32" s="71" t="s">
        <v>136</v>
      </c>
      <c r="C32" s="71"/>
      <c r="D32" s="71"/>
      <c r="E32" s="72"/>
      <c r="F32" s="80">
        <v>6050</v>
      </c>
      <c r="G32" s="81"/>
      <c r="H32" s="81"/>
      <c r="I32" s="81"/>
      <c r="J32" s="82"/>
      <c r="L32" s="71"/>
      <c r="M32" s="71"/>
      <c r="N32" s="71"/>
      <c r="O32" s="86" t="s">
        <v>52</v>
      </c>
      <c r="P32" s="86"/>
      <c r="Q32" s="86"/>
      <c r="R32" s="86"/>
      <c r="S32" s="86"/>
      <c r="T32" s="86"/>
      <c r="U32" s="86"/>
      <c r="V32" s="86"/>
      <c r="W32" s="86"/>
      <c r="X32" s="86"/>
      <c r="Y32" s="86"/>
    </row>
    <row r="33" spans="1:26" ht="20.25" customHeight="1" thickBot="1" x14ac:dyDescent="0.2">
      <c r="B33" s="71" t="s">
        <v>137</v>
      </c>
      <c r="C33" s="71"/>
      <c r="D33" s="71"/>
      <c r="E33" s="71"/>
      <c r="F33" s="75">
        <f>SUM(F31:J32)</f>
        <v>153050</v>
      </c>
      <c r="G33" s="75"/>
      <c r="H33" s="75"/>
      <c r="I33" s="75"/>
      <c r="J33" s="75"/>
      <c r="L33" s="71" t="s">
        <v>53</v>
      </c>
      <c r="M33" s="71"/>
      <c r="N33" s="72"/>
      <c r="O33" s="68">
        <v>45757</v>
      </c>
      <c r="P33" s="69"/>
      <c r="Q33" s="69"/>
      <c r="R33" s="69"/>
      <c r="S33" s="69"/>
      <c r="T33" s="69"/>
      <c r="U33" s="69"/>
      <c r="V33" s="69"/>
      <c r="W33" s="69"/>
      <c r="X33" s="69"/>
      <c r="Y33" s="70"/>
    </row>
    <row r="34" spans="1:26" ht="20.25" customHeight="1" x14ac:dyDescent="0.15">
      <c r="B34" s="71" t="s">
        <v>138</v>
      </c>
      <c r="C34" s="71"/>
      <c r="D34" s="71"/>
      <c r="E34" s="71"/>
      <c r="F34" s="75">
        <f>F33*0.1</f>
        <v>15305</v>
      </c>
      <c r="G34" s="75"/>
      <c r="H34" s="75"/>
      <c r="I34" s="75"/>
      <c r="J34" s="75"/>
      <c r="L34" s="56"/>
      <c r="M34" s="56"/>
      <c r="N34" s="56"/>
      <c r="O34" s="51"/>
      <c r="P34" s="51"/>
      <c r="Q34" s="51"/>
      <c r="R34" s="51"/>
      <c r="S34" s="51"/>
      <c r="T34" s="51"/>
      <c r="U34" s="51"/>
      <c r="V34" s="51"/>
      <c r="W34" s="51"/>
      <c r="X34" s="51"/>
      <c r="Y34" s="51"/>
    </row>
    <row r="35" spans="1:26" ht="20.25" customHeight="1" x14ac:dyDescent="0.15">
      <c r="B35" s="71" t="s">
        <v>139</v>
      </c>
      <c r="C35" s="71"/>
      <c r="D35" s="71"/>
      <c r="E35" s="71"/>
      <c r="F35" s="75">
        <f>SUM(F33:J34)</f>
        <v>168355</v>
      </c>
      <c r="G35" s="75"/>
      <c r="H35" s="75"/>
      <c r="I35" s="75"/>
      <c r="J35" s="75"/>
      <c r="L35" s="56"/>
      <c r="M35" s="56"/>
      <c r="N35" s="56"/>
      <c r="O35" s="51"/>
      <c r="P35" s="51"/>
      <c r="Q35" s="51"/>
      <c r="R35" s="51"/>
      <c r="S35" s="51"/>
      <c r="T35" s="51"/>
      <c r="U35" s="51"/>
      <c r="V35" s="51"/>
      <c r="W35" s="51"/>
      <c r="X35" s="51"/>
      <c r="Y35" s="51"/>
    </row>
    <row r="36" spans="1:26" ht="20.25" customHeight="1" thickBot="1" x14ac:dyDescent="0.2"/>
    <row r="37" spans="1:26" ht="20.25" customHeight="1" thickBot="1" x14ac:dyDescent="0.2">
      <c r="B37" t="s">
        <v>131</v>
      </c>
      <c r="N37" s="71" t="s">
        <v>54</v>
      </c>
      <c r="O37" s="72"/>
      <c r="P37" s="73" t="s">
        <v>132</v>
      </c>
      <c r="Q37" s="74"/>
    </row>
    <row r="38" spans="1:26" ht="20.25" customHeight="1" x14ac:dyDescent="0.15"/>
    <row r="39" spans="1:26" ht="20.25" customHeight="1" x14ac:dyDescent="0.15">
      <c r="A39" s="57" t="s">
        <v>78</v>
      </c>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20.25" customHeight="1" x14ac:dyDescent="0.15">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ht="20.25" customHeight="1" thickBot="1" x14ac:dyDescent="0.2">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ht="20.25" customHeight="1" x14ac:dyDescent="0.15">
      <c r="A42" s="58" t="s">
        <v>77</v>
      </c>
      <c r="B42" s="59"/>
      <c r="C42" s="62"/>
      <c r="D42" s="63"/>
      <c r="E42" s="63"/>
      <c r="F42" s="63"/>
      <c r="G42" s="63"/>
      <c r="H42" s="63"/>
      <c r="I42" s="63"/>
      <c r="J42" s="63"/>
      <c r="K42" s="63"/>
      <c r="L42" s="63"/>
      <c r="M42" s="63"/>
      <c r="N42" s="63"/>
      <c r="O42" s="63"/>
      <c r="P42" s="63"/>
      <c r="Q42" s="63"/>
      <c r="R42" s="63"/>
      <c r="S42" s="63"/>
      <c r="T42" s="63"/>
      <c r="U42" s="63"/>
      <c r="V42" s="63"/>
      <c r="W42" s="63"/>
      <c r="X42" s="63"/>
      <c r="Y42" s="63"/>
      <c r="Z42" s="64"/>
    </row>
    <row r="43" spans="1:26" ht="20.25" customHeight="1" thickBot="1" x14ac:dyDescent="0.2">
      <c r="A43" s="60"/>
      <c r="B43" s="61"/>
      <c r="C43" s="65"/>
      <c r="D43" s="66"/>
      <c r="E43" s="66"/>
      <c r="F43" s="66"/>
      <c r="G43" s="66"/>
      <c r="H43" s="66"/>
      <c r="I43" s="66"/>
      <c r="J43" s="66"/>
      <c r="K43" s="66"/>
      <c r="L43" s="66"/>
      <c r="M43" s="66"/>
      <c r="N43" s="66"/>
      <c r="O43" s="66"/>
      <c r="P43" s="66"/>
      <c r="Q43" s="66"/>
      <c r="R43" s="66"/>
      <c r="S43" s="66"/>
      <c r="T43" s="66"/>
      <c r="U43" s="66"/>
      <c r="V43" s="66"/>
      <c r="W43" s="66"/>
      <c r="X43" s="66"/>
      <c r="Y43" s="66"/>
      <c r="Z43" s="67"/>
    </row>
    <row r="44" spans="1:26" ht="20.25" customHeight="1" x14ac:dyDescent="0.15"/>
    <row r="45" spans="1:26" ht="20.25" customHeight="1" x14ac:dyDescent="0.15"/>
    <row r="46" spans="1:26" ht="20.25" customHeight="1" x14ac:dyDescent="0.15"/>
    <row r="47" spans="1:26" ht="20.25" customHeight="1" x14ac:dyDescent="0.15"/>
    <row r="48" spans="1:26"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sheetData>
  <sheetProtection algorithmName="SHA-512" hashValue="no1wVmTCKIyU9FRbO4S3qrXnW1gbRP9K0CPs4tw465OVMhBS5ctdWnKtCAe9muT4b+BnWBWPKq07oSDZnVn6lw==" saltValue="e9n6fR6ClQhNzex6WWJS/Q==" spinCount="100000" sheet="1" objects="1" scenarios="1" formatCells="0" formatColumns="0" formatRows="0" insertColumns="0" insertRows="0" deleteColumns="0" deleteRows="0" sort="0"/>
  <protectedRanges>
    <protectedRange password="CC43" sqref="S2:Z2 D4:Z6 F7:R7 U7:Z7 Q8:Z8 D8:M8 E9:Z9 F32:J32 B18:U25" name="申請者入力"/>
    <protectedRange password="CC43" sqref="P37:Q37" name="申請者入力_1"/>
  </protectedRanges>
  <mergeCells count="96">
    <mergeCell ref="A1:Z1"/>
    <mergeCell ref="P2:R2"/>
    <mergeCell ref="S2:Z2"/>
    <mergeCell ref="D4:Z4"/>
    <mergeCell ref="A5:C6"/>
    <mergeCell ref="E5:H5"/>
    <mergeCell ref="D6:Z6"/>
    <mergeCell ref="A7:C7"/>
    <mergeCell ref="D7:E7"/>
    <mergeCell ref="F7:R7"/>
    <mergeCell ref="S7:T7"/>
    <mergeCell ref="U7:Z7"/>
    <mergeCell ref="A8:C8"/>
    <mergeCell ref="D8:M8"/>
    <mergeCell ref="N8:P8"/>
    <mergeCell ref="Q8:Z8"/>
    <mergeCell ref="A9:D9"/>
    <mergeCell ref="E9:Z9"/>
    <mergeCell ref="A12:Z12"/>
    <mergeCell ref="H13:Z13"/>
    <mergeCell ref="B17:G17"/>
    <mergeCell ref="H17:L17"/>
    <mergeCell ref="M17:P17"/>
    <mergeCell ref="Q17:R17"/>
    <mergeCell ref="S17:U17"/>
    <mergeCell ref="V17:Z17"/>
    <mergeCell ref="V19:Z19"/>
    <mergeCell ref="B18:G18"/>
    <mergeCell ref="H18:L18"/>
    <mergeCell ref="M18:P18"/>
    <mergeCell ref="Q18:R18"/>
    <mergeCell ref="S18:U18"/>
    <mergeCell ref="V18:Z18"/>
    <mergeCell ref="B19:G19"/>
    <mergeCell ref="H19:L19"/>
    <mergeCell ref="M19:P19"/>
    <mergeCell ref="Q19:R19"/>
    <mergeCell ref="S19:U19"/>
    <mergeCell ref="V21:Z21"/>
    <mergeCell ref="B20:G20"/>
    <mergeCell ref="H20:L20"/>
    <mergeCell ref="M20:P20"/>
    <mergeCell ref="Q20:R20"/>
    <mergeCell ref="S20:U20"/>
    <mergeCell ref="V20:Z20"/>
    <mergeCell ref="B21:G21"/>
    <mergeCell ref="H21:L21"/>
    <mergeCell ref="M21:P21"/>
    <mergeCell ref="Q21:R21"/>
    <mergeCell ref="S21:U21"/>
    <mergeCell ref="V23:Z23"/>
    <mergeCell ref="B22:G22"/>
    <mergeCell ref="H22:L22"/>
    <mergeCell ref="M22:P22"/>
    <mergeCell ref="Q22:R22"/>
    <mergeCell ref="S22:U22"/>
    <mergeCell ref="V22:Z22"/>
    <mergeCell ref="B23:G23"/>
    <mergeCell ref="H23:L23"/>
    <mergeCell ref="M23:P23"/>
    <mergeCell ref="Q23:R23"/>
    <mergeCell ref="S23:U23"/>
    <mergeCell ref="V24:Z24"/>
    <mergeCell ref="B25:G25"/>
    <mergeCell ref="H25:L25"/>
    <mergeCell ref="M25:P25"/>
    <mergeCell ref="Q25:R25"/>
    <mergeCell ref="S25:U25"/>
    <mergeCell ref="B24:G24"/>
    <mergeCell ref="H24:L24"/>
    <mergeCell ref="M24:P24"/>
    <mergeCell ref="Q24:R24"/>
    <mergeCell ref="S24:U24"/>
    <mergeCell ref="B26:U26"/>
    <mergeCell ref="V26:Z26"/>
    <mergeCell ref="F32:J32"/>
    <mergeCell ref="B31:E31"/>
    <mergeCell ref="V25:Z25"/>
    <mergeCell ref="F31:J31"/>
    <mergeCell ref="L31:N32"/>
    <mergeCell ref="O31:Y31"/>
    <mergeCell ref="B32:E32"/>
    <mergeCell ref="O32:Y32"/>
    <mergeCell ref="A39:Z41"/>
    <mergeCell ref="A42:B43"/>
    <mergeCell ref="C42:Z43"/>
    <mergeCell ref="O33:Y33"/>
    <mergeCell ref="N37:O37"/>
    <mergeCell ref="P37:Q37"/>
    <mergeCell ref="B35:E35"/>
    <mergeCell ref="F35:J35"/>
    <mergeCell ref="B33:E33"/>
    <mergeCell ref="F33:J33"/>
    <mergeCell ref="L33:N33"/>
    <mergeCell ref="B34:E34"/>
    <mergeCell ref="F34:J34"/>
  </mergeCells>
  <phoneticPr fontId="5"/>
  <dataValidations count="1">
    <dataValidation type="list" showInputMessage="1" showErrorMessage="1" sqref="P37:Q37" xr:uid="{00000000-0002-0000-0000-000000000000}">
      <formula1>"　,必要,不要"</formula1>
    </dataValidation>
  </dataValidations>
  <hyperlinks>
    <hyperlink ref="E9" r:id="rId1" xr:uid="{00000000-0004-0000-0000-000000000000}"/>
  </hyperlinks>
  <pageMargins left="0.39370078740157483" right="0.39370078740157483" top="0.19685039370078741" bottom="0.19685039370078741" header="0.31496062992125984" footer="0.31496062992125984"/>
  <pageSetup paperSize="9" scale="98" orientation="portrait" cellComments="asDisplayed" r:id="rId2"/>
  <ignoredErrors>
    <ignoredError sqref="F34"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データ※センター用!$C$2:$C$8</xm:f>
          </x14:formula1>
          <xm:sqref>Q18:R25</xm:sqref>
        </x14:dataValidation>
        <x14:dataValidation type="list" allowBlank="1" showInputMessage="1" showErrorMessage="1" xr:uid="{00000000-0002-0000-0000-000002000000}">
          <x14:formula1>
            <xm:f>データ※センター用!$A$2:$A$19</xm:f>
          </x14:formula1>
          <xm:sqref>M18:M25 N18:P22 N24:P25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10"/>
  <sheetViews>
    <sheetView view="pageBreakPreview" zoomScaleNormal="100" zoomScaleSheetLayoutView="100" zoomScalePageLayoutView="85" workbookViewId="0">
      <selection activeCell="D6" sqref="D6:Z6"/>
    </sheetView>
  </sheetViews>
  <sheetFormatPr defaultColWidth="9" defaultRowHeight="13.5" x14ac:dyDescent="0.15"/>
  <cols>
    <col min="1" max="39" width="3.625" customWidth="1"/>
  </cols>
  <sheetData>
    <row r="1" spans="1:26" ht="20.25" customHeight="1" thickBot="1" x14ac:dyDescent="0.2">
      <c r="A1" s="153" t="s">
        <v>146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1:26" ht="20.25" customHeight="1" thickBot="1" x14ac:dyDescent="0.2">
      <c r="A2" t="s">
        <v>126</v>
      </c>
      <c r="P2" s="72" t="s">
        <v>1</v>
      </c>
      <c r="Q2" s="154"/>
      <c r="R2" s="154"/>
      <c r="S2" s="192"/>
      <c r="T2" s="193"/>
      <c r="U2" s="193"/>
      <c r="V2" s="193"/>
      <c r="W2" s="193"/>
      <c r="X2" s="193"/>
      <c r="Y2" s="193"/>
      <c r="Z2" s="194"/>
    </row>
    <row r="3" spans="1:26" ht="20.25" customHeight="1" thickBot="1" x14ac:dyDescent="0.2">
      <c r="A3" t="s">
        <v>68</v>
      </c>
    </row>
    <row r="4" spans="1:26" ht="20.25" customHeight="1" thickBot="1" x14ac:dyDescent="0.2">
      <c r="A4" s="22" t="s">
        <v>2</v>
      </c>
      <c r="B4" s="23"/>
      <c r="C4" s="23"/>
      <c r="D4" s="195"/>
      <c r="E4" s="196"/>
      <c r="F4" s="196"/>
      <c r="G4" s="196"/>
      <c r="H4" s="196"/>
      <c r="I4" s="196"/>
      <c r="J4" s="196"/>
      <c r="K4" s="196"/>
      <c r="L4" s="196"/>
      <c r="M4" s="196"/>
      <c r="N4" s="196"/>
      <c r="O4" s="196"/>
      <c r="P4" s="196"/>
      <c r="Q4" s="196"/>
      <c r="R4" s="196"/>
      <c r="S4" s="196"/>
      <c r="T4" s="196"/>
      <c r="U4" s="196"/>
      <c r="V4" s="196"/>
      <c r="W4" s="196"/>
      <c r="X4" s="196"/>
      <c r="Y4" s="196"/>
      <c r="Z4" s="197"/>
    </row>
    <row r="5" spans="1:26" ht="20.25" customHeight="1" thickBot="1" x14ac:dyDescent="0.2">
      <c r="A5" s="136" t="s">
        <v>3</v>
      </c>
      <c r="B5" s="137"/>
      <c r="C5" s="137"/>
      <c r="D5" s="24" t="s">
        <v>5</v>
      </c>
      <c r="E5" s="198"/>
      <c r="F5" s="199"/>
      <c r="G5" s="199"/>
      <c r="H5" s="200"/>
      <c r="I5" s="20"/>
      <c r="J5" s="20"/>
      <c r="K5" s="20"/>
      <c r="L5" s="20"/>
      <c r="M5" s="20"/>
      <c r="N5" s="20"/>
      <c r="O5" s="20"/>
      <c r="P5" s="20"/>
      <c r="Q5" s="20"/>
      <c r="R5" s="20"/>
      <c r="S5" s="20"/>
      <c r="T5" s="20"/>
      <c r="U5" s="20"/>
      <c r="V5" s="20"/>
      <c r="W5" s="20"/>
      <c r="X5" s="20"/>
      <c r="Y5" s="20"/>
      <c r="Z5" s="21"/>
    </row>
    <row r="6" spans="1:26" ht="20.25" customHeight="1" thickBot="1" x14ac:dyDescent="0.2">
      <c r="A6" s="148"/>
      <c r="B6" s="158"/>
      <c r="C6" s="158"/>
      <c r="D6" s="202"/>
      <c r="E6" s="203"/>
      <c r="F6" s="204"/>
      <c r="G6" s="204"/>
      <c r="H6" s="204"/>
      <c r="I6" s="204"/>
      <c r="J6" s="204"/>
      <c r="K6" s="204"/>
      <c r="L6" s="204"/>
      <c r="M6" s="204"/>
      <c r="N6" s="204"/>
      <c r="O6" s="204"/>
      <c r="P6" s="204"/>
      <c r="Q6" s="204"/>
      <c r="R6" s="204"/>
      <c r="S6" s="203"/>
      <c r="T6" s="203"/>
      <c r="U6" s="204"/>
      <c r="V6" s="204"/>
      <c r="W6" s="204"/>
      <c r="X6" s="204"/>
      <c r="Y6" s="204"/>
      <c r="Z6" s="205"/>
    </row>
    <row r="7" spans="1:26" ht="20.25" customHeight="1" thickBot="1" x14ac:dyDescent="0.2">
      <c r="A7" s="71" t="s">
        <v>4</v>
      </c>
      <c r="B7" s="71"/>
      <c r="C7" s="71"/>
      <c r="D7" s="150" t="s">
        <v>6</v>
      </c>
      <c r="E7" s="151"/>
      <c r="F7" s="201"/>
      <c r="G7" s="187"/>
      <c r="H7" s="187"/>
      <c r="I7" s="187"/>
      <c r="J7" s="187"/>
      <c r="K7" s="187"/>
      <c r="L7" s="187"/>
      <c r="M7" s="187"/>
      <c r="N7" s="187"/>
      <c r="O7" s="187"/>
      <c r="P7" s="187"/>
      <c r="Q7" s="187"/>
      <c r="R7" s="188"/>
      <c r="S7" s="152" t="s">
        <v>7</v>
      </c>
      <c r="T7" s="151"/>
      <c r="U7" s="201"/>
      <c r="V7" s="187"/>
      <c r="W7" s="187"/>
      <c r="X7" s="187"/>
      <c r="Y7" s="187"/>
      <c r="Z7" s="188"/>
    </row>
    <row r="8" spans="1:26" ht="20.25" customHeight="1" thickBot="1" x14ac:dyDescent="0.2">
      <c r="A8" s="71" t="s">
        <v>8</v>
      </c>
      <c r="B8" s="71"/>
      <c r="C8" s="72"/>
      <c r="D8" s="201"/>
      <c r="E8" s="187"/>
      <c r="F8" s="187"/>
      <c r="G8" s="187"/>
      <c r="H8" s="187"/>
      <c r="I8" s="187"/>
      <c r="J8" s="187"/>
      <c r="K8" s="187"/>
      <c r="L8" s="187"/>
      <c r="M8" s="188"/>
      <c r="N8" s="142" t="s">
        <v>9</v>
      </c>
      <c r="O8" s="143"/>
      <c r="P8" s="144"/>
      <c r="Q8" s="195"/>
      <c r="R8" s="196"/>
      <c r="S8" s="196"/>
      <c r="T8" s="196"/>
      <c r="U8" s="196"/>
      <c r="V8" s="196"/>
      <c r="W8" s="196"/>
      <c r="X8" s="196"/>
      <c r="Y8" s="196"/>
      <c r="Z8" s="197"/>
    </row>
    <row r="9" spans="1:26" ht="20.25" customHeight="1" thickBot="1" x14ac:dyDescent="0.2">
      <c r="A9" s="71" t="s">
        <v>42</v>
      </c>
      <c r="B9" s="71"/>
      <c r="C9" s="71"/>
      <c r="D9" s="148"/>
      <c r="E9" s="186"/>
      <c r="F9" s="187"/>
      <c r="G9" s="187"/>
      <c r="H9" s="187"/>
      <c r="I9" s="187"/>
      <c r="J9" s="187"/>
      <c r="K9" s="187"/>
      <c r="L9" s="187"/>
      <c r="M9" s="187"/>
      <c r="N9" s="187"/>
      <c r="O9" s="187"/>
      <c r="P9" s="187"/>
      <c r="Q9" s="187"/>
      <c r="R9" s="187"/>
      <c r="S9" s="187"/>
      <c r="T9" s="187"/>
      <c r="U9" s="187"/>
      <c r="V9" s="187"/>
      <c r="W9" s="187"/>
      <c r="X9" s="187"/>
      <c r="Y9" s="187"/>
      <c r="Z9" s="188"/>
    </row>
    <row r="10" spans="1:26" ht="20.25" customHeight="1" x14ac:dyDescent="0.15">
      <c r="A10" t="s">
        <v>22</v>
      </c>
    </row>
    <row r="11" spans="1:26" ht="20.25" customHeight="1" x14ac:dyDescent="0.15">
      <c r="A11" t="s">
        <v>63</v>
      </c>
    </row>
    <row r="12" spans="1:26" ht="20.25" customHeight="1" x14ac:dyDescent="0.15">
      <c r="A12" s="130" t="s">
        <v>133</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2"/>
    </row>
    <row r="13" spans="1:26" ht="20.25" customHeight="1" x14ac:dyDescent="0.15">
      <c r="A13" s="18"/>
      <c r="B13" s="17"/>
      <c r="C13" s="17" t="s">
        <v>64</v>
      </c>
      <c r="D13" s="17"/>
      <c r="E13" s="17"/>
      <c r="F13" s="17"/>
      <c r="G13" s="17"/>
      <c r="H13" s="133" t="s">
        <v>62</v>
      </c>
      <c r="I13" s="133"/>
      <c r="J13" s="133"/>
      <c r="K13" s="133"/>
      <c r="L13" s="133"/>
      <c r="M13" s="133"/>
      <c r="N13" s="133"/>
      <c r="O13" s="133"/>
      <c r="P13" s="133"/>
      <c r="Q13" s="133"/>
      <c r="R13" s="133"/>
      <c r="S13" s="133"/>
      <c r="T13" s="133"/>
      <c r="U13" s="133"/>
      <c r="V13" s="133"/>
      <c r="W13" s="133"/>
      <c r="X13" s="133"/>
      <c r="Y13" s="133"/>
      <c r="Z13" s="134"/>
    </row>
    <row r="14" spans="1:26" ht="20.25" customHeight="1" x14ac:dyDescent="0.15">
      <c r="A14" t="s">
        <v>61</v>
      </c>
    </row>
    <row r="15" spans="1:26" ht="20.25" customHeight="1" x14ac:dyDescent="0.15">
      <c r="A15" t="s">
        <v>141</v>
      </c>
    </row>
    <row r="16" spans="1:26" ht="20.25" customHeight="1" x14ac:dyDescent="0.15">
      <c r="A16" t="s">
        <v>27</v>
      </c>
    </row>
    <row r="17" spans="1:26" ht="42.75" customHeight="1" thickBot="1" x14ac:dyDescent="0.2">
      <c r="A17" t="s">
        <v>44</v>
      </c>
      <c r="B17" s="135" t="s">
        <v>10</v>
      </c>
      <c r="C17" s="135"/>
      <c r="D17" s="135"/>
      <c r="E17" s="135"/>
      <c r="F17" s="135"/>
      <c r="G17" s="135"/>
      <c r="H17" s="136" t="s">
        <v>11</v>
      </c>
      <c r="I17" s="137"/>
      <c r="J17" s="137"/>
      <c r="K17" s="137"/>
      <c r="L17" s="138"/>
      <c r="M17" s="139" t="s">
        <v>12</v>
      </c>
      <c r="N17" s="135"/>
      <c r="O17" s="135"/>
      <c r="P17" s="135"/>
      <c r="Q17" s="139" t="s">
        <v>60</v>
      </c>
      <c r="R17" s="135"/>
      <c r="S17" s="136" t="s">
        <v>13</v>
      </c>
      <c r="T17" s="137"/>
      <c r="U17" s="138"/>
      <c r="V17" s="71" t="s">
        <v>46</v>
      </c>
      <c r="W17" s="71"/>
      <c r="X17" s="71"/>
      <c r="Y17" s="71"/>
      <c r="Z17" s="71"/>
    </row>
    <row r="18" spans="1:26" ht="20.25" customHeight="1" x14ac:dyDescent="0.15">
      <c r="A18">
        <v>1</v>
      </c>
      <c r="B18" s="207"/>
      <c r="C18" s="206"/>
      <c r="D18" s="206"/>
      <c r="E18" s="206"/>
      <c r="F18" s="206"/>
      <c r="G18" s="206"/>
      <c r="H18" s="182"/>
      <c r="I18" s="183"/>
      <c r="J18" s="183"/>
      <c r="K18" s="183"/>
      <c r="L18" s="184"/>
      <c r="M18" s="206"/>
      <c r="N18" s="206"/>
      <c r="O18" s="206"/>
      <c r="P18" s="206"/>
      <c r="Q18" s="209"/>
      <c r="R18" s="209"/>
      <c r="S18" s="189"/>
      <c r="T18" s="190"/>
      <c r="U18" s="191"/>
      <c r="V18" s="83" t="str">
        <f>IFERROR(VLOOKUP(M18,データ※センター用!$A$2:$B$8,2,FALSE),"")</f>
        <v/>
      </c>
      <c r="W18" s="84"/>
      <c r="X18" s="84"/>
      <c r="Y18" s="84"/>
      <c r="Z18" s="84"/>
    </row>
    <row r="19" spans="1:26" ht="20.25" customHeight="1" x14ac:dyDescent="0.15">
      <c r="A19">
        <f>A18+1</f>
        <v>2</v>
      </c>
      <c r="B19" s="95"/>
      <c r="C19" s="96"/>
      <c r="D19" s="96"/>
      <c r="E19" s="96"/>
      <c r="F19" s="96"/>
      <c r="G19" s="97"/>
      <c r="H19" s="98"/>
      <c r="I19" s="99"/>
      <c r="J19" s="99"/>
      <c r="K19" s="99"/>
      <c r="L19" s="100"/>
      <c r="M19" s="101"/>
      <c r="N19" s="101"/>
      <c r="O19" s="101"/>
      <c r="P19" s="101"/>
      <c r="Q19" s="208"/>
      <c r="R19" s="208"/>
      <c r="S19" s="102"/>
      <c r="T19" s="103"/>
      <c r="U19" s="104"/>
      <c r="V19" s="83" t="str">
        <f>IFERROR(VLOOKUP(M19,データ※センター用!$A$2:$B$8,2,FALSE),"")</f>
        <v/>
      </c>
      <c r="W19" s="84"/>
      <c r="X19" s="84"/>
      <c r="Y19" s="84"/>
      <c r="Z19" s="84"/>
    </row>
    <row r="20" spans="1:26" ht="20.25" customHeight="1" x14ac:dyDescent="0.15">
      <c r="A20">
        <f t="shared" ref="A20:A23" si="0">A19+1</f>
        <v>3</v>
      </c>
      <c r="B20" s="95"/>
      <c r="C20" s="96"/>
      <c r="D20" s="96"/>
      <c r="E20" s="96"/>
      <c r="F20" s="96"/>
      <c r="G20" s="97"/>
      <c r="H20" s="98"/>
      <c r="I20" s="99"/>
      <c r="J20" s="99"/>
      <c r="K20" s="99"/>
      <c r="L20" s="100"/>
      <c r="M20" s="101"/>
      <c r="N20" s="101"/>
      <c r="O20" s="101"/>
      <c r="P20" s="101"/>
      <c r="Q20" s="208"/>
      <c r="R20" s="208"/>
      <c r="S20" s="102"/>
      <c r="T20" s="103"/>
      <c r="U20" s="104"/>
      <c r="V20" s="83" t="str">
        <f>IFERROR(VLOOKUP(M20,データ※センター用!$A$2:$B$8,2,FALSE),"")</f>
        <v/>
      </c>
      <c r="W20" s="84"/>
      <c r="X20" s="84"/>
      <c r="Y20" s="84"/>
      <c r="Z20" s="84"/>
    </row>
    <row r="21" spans="1:26" ht="20.25" customHeight="1" x14ac:dyDescent="0.15">
      <c r="A21">
        <f t="shared" si="0"/>
        <v>4</v>
      </c>
      <c r="B21" s="95"/>
      <c r="C21" s="96"/>
      <c r="D21" s="96"/>
      <c r="E21" s="96"/>
      <c r="F21" s="96"/>
      <c r="G21" s="97"/>
      <c r="H21" s="98"/>
      <c r="I21" s="99"/>
      <c r="J21" s="99"/>
      <c r="K21" s="99"/>
      <c r="L21" s="100"/>
      <c r="M21" s="101"/>
      <c r="N21" s="101"/>
      <c r="O21" s="101"/>
      <c r="P21" s="101"/>
      <c r="Q21" s="208"/>
      <c r="R21" s="208"/>
      <c r="S21" s="102"/>
      <c r="T21" s="103"/>
      <c r="U21" s="104"/>
      <c r="V21" s="83" t="str">
        <f>IFERROR(VLOOKUP(M21,データ※センター用!$A$2:$B$8,2,FALSE),"")</f>
        <v/>
      </c>
      <c r="W21" s="84"/>
      <c r="X21" s="84"/>
      <c r="Y21" s="84"/>
      <c r="Z21" s="84"/>
    </row>
    <row r="22" spans="1:26" ht="20.25" customHeight="1" x14ac:dyDescent="0.15">
      <c r="A22">
        <f t="shared" si="0"/>
        <v>5</v>
      </c>
      <c r="B22" s="95"/>
      <c r="C22" s="96"/>
      <c r="D22" s="96"/>
      <c r="E22" s="96"/>
      <c r="F22" s="96"/>
      <c r="G22" s="97"/>
      <c r="H22" s="98"/>
      <c r="I22" s="99"/>
      <c r="J22" s="99"/>
      <c r="K22" s="99"/>
      <c r="L22" s="100"/>
      <c r="M22" s="101"/>
      <c r="N22" s="101"/>
      <c r="O22" s="101"/>
      <c r="P22" s="101"/>
      <c r="Q22" s="208"/>
      <c r="R22" s="208"/>
      <c r="S22" s="102"/>
      <c r="T22" s="103"/>
      <c r="U22" s="104"/>
      <c r="V22" s="83" t="str">
        <f>IFERROR(VLOOKUP(M22,データ※センター用!$A$2:$B$8,2,FALSE),"")</f>
        <v/>
      </c>
      <c r="W22" s="84"/>
      <c r="X22" s="84"/>
      <c r="Y22" s="84"/>
      <c r="Z22" s="84"/>
    </row>
    <row r="23" spans="1:26" ht="20.25" customHeight="1" x14ac:dyDescent="0.15">
      <c r="A23">
        <f t="shared" si="0"/>
        <v>6</v>
      </c>
      <c r="B23" s="106"/>
      <c r="C23" s="107"/>
      <c r="D23" s="107"/>
      <c r="E23" s="107"/>
      <c r="F23" s="107"/>
      <c r="G23" s="108"/>
      <c r="H23" s="109"/>
      <c r="I23" s="96"/>
      <c r="J23" s="96"/>
      <c r="K23" s="96"/>
      <c r="L23" s="97"/>
      <c r="M23" s="109"/>
      <c r="N23" s="96"/>
      <c r="O23" s="96"/>
      <c r="P23" s="97"/>
      <c r="Q23" s="210"/>
      <c r="R23" s="211"/>
      <c r="S23" s="102"/>
      <c r="T23" s="103"/>
      <c r="U23" s="104"/>
      <c r="V23" s="105" t="str">
        <f>IFERROR(VLOOKUP(M23,データ※センター用!$A$2:$B$8,2,FALSE),"")</f>
        <v/>
      </c>
      <c r="W23" s="105"/>
      <c r="X23" s="105"/>
      <c r="Y23" s="105"/>
      <c r="Z23" s="83"/>
    </row>
    <row r="24" spans="1:26" ht="20.25" customHeight="1" x14ac:dyDescent="0.15">
      <c r="A24">
        <f>A23+1</f>
        <v>7</v>
      </c>
      <c r="B24" s="95"/>
      <c r="C24" s="96"/>
      <c r="D24" s="96"/>
      <c r="E24" s="96"/>
      <c r="F24" s="96"/>
      <c r="G24" s="97"/>
      <c r="H24" s="98"/>
      <c r="I24" s="99"/>
      <c r="J24" s="99"/>
      <c r="K24" s="99"/>
      <c r="L24" s="100"/>
      <c r="M24" s="101"/>
      <c r="N24" s="101"/>
      <c r="O24" s="101"/>
      <c r="P24" s="101"/>
      <c r="Q24" s="208"/>
      <c r="R24" s="208"/>
      <c r="S24" s="102"/>
      <c r="T24" s="103"/>
      <c r="U24" s="104"/>
      <c r="V24" s="83" t="str">
        <f>IFERROR(VLOOKUP(M24,データ※センター用!$A$2:$B$8,2,FALSE),"")</f>
        <v/>
      </c>
      <c r="W24" s="84"/>
      <c r="X24" s="84"/>
      <c r="Y24" s="84"/>
      <c r="Z24" s="84"/>
    </row>
    <row r="25" spans="1:26" ht="20.25" customHeight="1" thickBot="1" x14ac:dyDescent="0.2">
      <c r="A25">
        <f>A24+1</f>
        <v>8</v>
      </c>
      <c r="B25" s="87"/>
      <c r="C25" s="88"/>
      <c r="D25" s="88"/>
      <c r="E25" s="88"/>
      <c r="F25" s="88"/>
      <c r="G25" s="88"/>
      <c r="H25" s="89"/>
      <c r="I25" s="90"/>
      <c r="J25" s="90"/>
      <c r="K25" s="90"/>
      <c r="L25" s="91"/>
      <c r="M25" s="88"/>
      <c r="N25" s="88"/>
      <c r="O25" s="88"/>
      <c r="P25" s="88"/>
      <c r="Q25" s="185"/>
      <c r="R25" s="185"/>
      <c r="S25" s="92"/>
      <c r="T25" s="93"/>
      <c r="U25" s="94"/>
      <c r="V25" s="83" t="str">
        <f>IFERROR(VLOOKUP(M25,データ※センター用!$A$2:$B$8,2,FALSE),"")</f>
        <v/>
      </c>
      <c r="W25" s="84"/>
      <c r="X25" s="84"/>
      <c r="Y25" s="84"/>
      <c r="Z25" s="84"/>
    </row>
    <row r="26" spans="1:26" ht="20.25" customHeight="1" x14ac:dyDescent="0.15">
      <c r="B26" s="76" t="s">
        <v>48</v>
      </c>
      <c r="C26" s="77"/>
      <c r="D26" s="77"/>
      <c r="E26" s="77"/>
      <c r="F26" s="77"/>
      <c r="G26" s="77"/>
      <c r="H26" s="77"/>
      <c r="I26" s="77"/>
      <c r="J26" s="77"/>
      <c r="K26" s="77"/>
      <c r="L26" s="77"/>
      <c r="M26" s="77"/>
      <c r="N26" s="77"/>
      <c r="O26" s="77"/>
      <c r="P26" s="77"/>
      <c r="Q26" s="77"/>
      <c r="R26" s="77"/>
      <c r="S26" s="77"/>
      <c r="T26" s="77"/>
      <c r="U26" s="78"/>
      <c r="V26" s="79">
        <f>SUM(V18:Z25)</f>
        <v>0</v>
      </c>
      <c r="W26" s="79"/>
      <c r="X26" s="79"/>
      <c r="Y26" s="79"/>
      <c r="Z26" s="79"/>
    </row>
    <row r="27" spans="1:26" ht="20.25" customHeight="1" x14ac:dyDescent="0.15"/>
    <row r="28" spans="1:26" ht="20.25" customHeight="1" x14ac:dyDescent="0.15">
      <c r="B28" t="s">
        <v>49</v>
      </c>
    </row>
    <row r="29" spans="1:26" ht="20.25" customHeight="1" x14ac:dyDescent="0.15">
      <c r="B29" t="s">
        <v>50</v>
      </c>
    </row>
    <row r="30" spans="1:26" ht="20.25" customHeight="1" x14ac:dyDescent="0.15"/>
    <row r="31" spans="1:26" ht="20.25" customHeight="1" thickBot="1" x14ac:dyDescent="0.2">
      <c r="B31" s="71" t="s">
        <v>134</v>
      </c>
      <c r="C31" s="71"/>
      <c r="D31" s="71"/>
      <c r="E31" s="71"/>
      <c r="F31" s="170">
        <f>V26</f>
        <v>0</v>
      </c>
      <c r="G31" s="170"/>
      <c r="H31" s="170"/>
      <c r="I31" s="170"/>
      <c r="J31" s="170"/>
      <c r="L31" s="71" t="s">
        <v>51</v>
      </c>
      <c r="M31" s="71"/>
      <c r="N31" s="71"/>
      <c r="O31" s="71" t="s">
        <v>135</v>
      </c>
      <c r="P31" s="71"/>
      <c r="Q31" s="71"/>
      <c r="R31" s="71"/>
      <c r="S31" s="71"/>
      <c r="T31" s="71"/>
      <c r="U31" s="71"/>
      <c r="V31" s="71"/>
      <c r="W31" s="71"/>
      <c r="X31" s="71"/>
      <c r="Y31" s="71"/>
      <c r="Z31" s="19"/>
    </row>
    <row r="32" spans="1:26" ht="20.25" customHeight="1" thickBot="1" x14ac:dyDescent="0.2">
      <c r="B32" s="71" t="s">
        <v>136</v>
      </c>
      <c r="C32" s="71"/>
      <c r="D32" s="71"/>
      <c r="E32" s="72"/>
      <c r="F32" s="171">
        <f>NDI購入テキスト一覧表!G45</f>
        <v>0</v>
      </c>
      <c r="G32" s="172"/>
      <c r="H32" s="172"/>
      <c r="I32" s="172"/>
      <c r="J32" s="173"/>
      <c r="L32" s="71"/>
      <c r="M32" s="71"/>
      <c r="N32" s="71"/>
      <c r="O32" s="86" t="s">
        <v>52</v>
      </c>
      <c r="P32" s="86"/>
      <c r="Q32" s="86"/>
      <c r="R32" s="86"/>
      <c r="S32" s="86"/>
      <c r="T32" s="86"/>
      <c r="U32" s="86"/>
      <c r="V32" s="86"/>
      <c r="W32" s="86"/>
      <c r="X32" s="86"/>
      <c r="Y32" s="86"/>
    </row>
    <row r="33" spans="1:26" ht="20.25" customHeight="1" thickBot="1" x14ac:dyDescent="0.2">
      <c r="B33" s="71" t="s">
        <v>137</v>
      </c>
      <c r="C33" s="71"/>
      <c r="D33" s="71"/>
      <c r="E33" s="71"/>
      <c r="F33" s="166">
        <f>SUM(F31:J32)</f>
        <v>0</v>
      </c>
      <c r="G33" s="166"/>
      <c r="H33" s="166"/>
      <c r="I33" s="166"/>
      <c r="J33" s="166"/>
      <c r="L33" s="71" t="s">
        <v>53</v>
      </c>
      <c r="M33" s="71"/>
      <c r="N33" s="72"/>
      <c r="O33" s="167"/>
      <c r="P33" s="168"/>
      <c r="Q33" s="168"/>
      <c r="R33" s="168"/>
      <c r="S33" s="168"/>
      <c r="T33" s="168"/>
      <c r="U33" s="168"/>
      <c r="V33" s="168"/>
      <c r="W33" s="168"/>
      <c r="X33" s="168"/>
      <c r="Y33" s="169"/>
    </row>
    <row r="34" spans="1:26" ht="20.25" customHeight="1" x14ac:dyDescent="0.15">
      <c r="B34" s="71" t="s">
        <v>138</v>
      </c>
      <c r="C34" s="71"/>
      <c r="D34" s="71"/>
      <c r="E34" s="71"/>
      <c r="F34" s="166">
        <f>F33*0.1</f>
        <v>0</v>
      </c>
      <c r="G34" s="166"/>
      <c r="H34" s="166"/>
      <c r="I34" s="166"/>
      <c r="J34" s="166"/>
      <c r="L34" s="56"/>
      <c r="M34" s="56"/>
      <c r="N34" s="56"/>
      <c r="O34" s="51"/>
      <c r="P34" s="51"/>
      <c r="Q34" s="51"/>
      <c r="R34" s="51"/>
      <c r="S34" s="51"/>
      <c r="T34" s="51"/>
      <c r="U34" s="51"/>
      <c r="V34" s="51"/>
      <c r="W34" s="51"/>
      <c r="X34" s="51"/>
      <c r="Y34" s="51"/>
    </row>
    <row r="35" spans="1:26" ht="20.25" customHeight="1" x14ac:dyDescent="0.15">
      <c r="B35" s="71" t="s">
        <v>139</v>
      </c>
      <c r="C35" s="71"/>
      <c r="D35" s="71"/>
      <c r="E35" s="71"/>
      <c r="F35" s="166">
        <f>SUM(F33:J34)</f>
        <v>0</v>
      </c>
      <c r="G35" s="166"/>
      <c r="H35" s="166"/>
      <c r="I35" s="166"/>
      <c r="J35" s="166"/>
      <c r="L35" s="56"/>
      <c r="M35" s="56"/>
      <c r="N35" s="56"/>
      <c r="O35" s="51"/>
      <c r="P35" s="51"/>
      <c r="Q35" s="51"/>
      <c r="R35" s="51"/>
      <c r="S35" s="51"/>
      <c r="T35" s="51"/>
      <c r="U35" s="51"/>
      <c r="V35" s="51"/>
      <c r="W35" s="51"/>
      <c r="X35" s="51"/>
      <c r="Y35" s="51"/>
    </row>
    <row r="36" spans="1:26" ht="20.25" customHeight="1" thickBot="1" x14ac:dyDescent="0.2"/>
    <row r="37" spans="1:26" ht="20.25" customHeight="1" thickBot="1" x14ac:dyDescent="0.2">
      <c r="B37" t="s">
        <v>131</v>
      </c>
      <c r="N37" s="71" t="s">
        <v>54</v>
      </c>
      <c r="O37" s="72"/>
      <c r="P37" s="180"/>
      <c r="Q37" s="181"/>
    </row>
    <row r="38" spans="1:26" ht="20.25" customHeight="1" x14ac:dyDescent="0.15"/>
    <row r="39" spans="1:26" ht="20.25" customHeight="1" x14ac:dyDescent="0.15">
      <c r="A39" s="57" t="s">
        <v>76</v>
      </c>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20.25" customHeight="1" x14ac:dyDescent="0.15">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ht="20.25" customHeight="1" thickBot="1" x14ac:dyDescent="0.2">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ht="20.25" customHeight="1" x14ac:dyDescent="0.15">
      <c r="A42" s="58" t="s">
        <v>77</v>
      </c>
      <c r="B42" s="59"/>
      <c r="C42" s="174"/>
      <c r="D42" s="175"/>
      <c r="E42" s="175"/>
      <c r="F42" s="175"/>
      <c r="G42" s="175"/>
      <c r="H42" s="175"/>
      <c r="I42" s="175"/>
      <c r="J42" s="175"/>
      <c r="K42" s="175"/>
      <c r="L42" s="175"/>
      <c r="M42" s="175"/>
      <c r="N42" s="175"/>
      <c r="O42" s="175"/>
      <c r="P42" s="175"/>
      <c r="Q42" s="175"/>
      <c r="R42" s="175"/>
      <c r="S42" s="175"/>
      <c r="T42" s="175"/>
      <c r="U42" s="175"/>
      <c r="V42" s="175"/>
      <c r="W42" s="175"/>
      <c r="X42" s="175"/>
      <c r="Y42" s="175"/>
      <c r="Z42" s="176"/>
    </row>
    <row r="43" spans="1:26" ht="20.25" customHeight="1" thickBot="1" x14ac:dyDescent="0.2">
      <c r="A43" s="60"/>
      <c r="B43" s="61"/>
      <c r="C43" s="177"/>
      <c r="D43" s="178"/>
      <c r="E43" s="178"/>
      <c r="F43" s="178"/>
      <c r="G43" s="178"/>
      <c r="H43" s="178"/>
      <c r="I43" s="178"/>
      <c r="J43" s="178"/>
      <c r="K43" s="178"/>
      <c r="L43" s="178"/>
      <c r="M43" s="178"/>
      <c r="N43" s="178"/>
      <c r="O43" s="178"/>
      <c r="P43" s="178"/>
      <c r="Q43" s="178"/>
      <c r="R43" s="178"/>
      <c r="S43" s="178"/>
      <c r="T43" s="178"/>
      <c r="U43" s="178"/>
      <c r="V43" s="178"/>
      <c r="W43" s="178"/>
      <c r="X43" s="178"/>
      <c r="Y43" s="178"/>
      <c r="Z43" s="179"/>
    </row>
    <row r="44" spans="1:26" ht="20.25" customHeight="1" x14ac:dyDescent="0.15"/>
    <row r="45" spans="1:26" ht="20.25" customHeight="1" x14ac:dyDescent="0.15"/>
    <row r="46" spans="1:26" ht="20.25" customHeight="1" x14ac:dyDescent="0.15"/>
    <row r="47" spans="1:26" ht="20.25" customHeight="1" x14ac:dyDescent="0.15"/>
    <row r="48" spans="1:26"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sheetData>
  <sheetProtection algorithmName="SHA-512" hashValue="zO5H1qinmOTjVYjZipSU2Foq5ZC5PnAOYsT3pvC03XXG0QJheY+lp7lh11+niEoz427I6hazisayH2tDkvuU0Q==" saltValue="ET7pmiA0dK3LKrOxzXcHNg==" spinCount="100000" sheet="1" objects="1" scenarios="1" formatCells="0" formatColumns="0" formatRows="0" insertColumns="0" insertRows="0" deleteColumns="0" deleteRows="0" sort="0"/>
  <protectedRanges>
    <protectedRange password="CC43" sqref="S2:Z2 D4:Z6 F7:R7 U7:Z7 Q8:Z8 D8:M8 E9:Z9 B18:U25" name="申請者入力"/>
    <protectedRange password="CC43" sqref="P37:Q37" name="申請者入力_2"/>
    <protectedRange password="CC43" sqref="F32:J32" name="申請者入力_1"/>
  </protectedRanges>
  <mergeCells count="96">
    <mergeCell ref="B25:G25"/>
    <mergeCell ref="V23:Z23"/>
    <mergeCell ref="V25:Z25"/>
    <mergeCell ref="M24:P24"/>
    <mergeCell ref="V24:Z24"/>
    <mergeCell ref="H24:L24"/>
    <mergeCell ref="M23:P23"/>
    <mergeCell ref="S23:U23"/>
    <mergeCell ref="Q23:R23"/>
    <mergeCell ref="V21:Z21"/>
    <mergeCell ref="Q21:R21"/>
    <mergeCell ref="V19:Z19"/>
    <mergeCell ref="Q24:R24"/>
    <mergeCell ref="Q18:R18"/>
    <mergeCell ref="Q19:R19"/>
    <mergeCell ref="Q20:R20"/>
    <mergeCell ref="Q22:R22"/>
    <mergeCell ref="V22:Z22"/>
    <mergeCell ref="A8:C8"/>
    <mergeCell ref="M18:P18"/>
    <mergeCell ref="A12:Z12"/>
    <mergeCell ref="Q17:R17"/>
    <mergeCell ref="S17:U17"/>
    <mergeCell ref="H17:L17"/>
    <mergeCell ref="B17:G17"/>
    <mergeCell ref="M17:P17"/>
    <mergeCell ref="B18:G18"/>
    <mergeCell ref="V18:Z18"/>
    <mergeCell ref="A1:Z1"/>
    <mergeCell ref="S2:Z2"/>
    <mergeCell ref="D4:Z4"/>
    <mergeCell ref="E5:H5"/>
    <mergeCell ref="H13:Z13"/>
    <mergeCell ref="Q8:Z8"/>
    <mergeCell ref="P2:R2"/>
    <mergeCell ref="D8:M8"/>
    <mergeCell ref="N8:P8"/>
    <mergeCell ref="A5:C6"/>
    <mergeCell ref="D7:E7"/>
    <mergeCell ref="S7:T7"/>
    <mergeCell ref="F7:R7"/>
    <mergeCell ref="D6:Z6"/>
    <mergeCell ref="U7:Z7"/>
    <mergeCell ref="A7:C7"/>
    <mergeCell ref="V26:Z26"/>
    <mergeCell ref="A9:D9"/>
    <mergeCell ref="E9:Z9"/>
    <mergeCell ref="B22:G22"/>
    <mergeCell ref="H25:L25"/>
    <mergeCell ref="B23:G23"/>
    <mergeCell ref="S24:U24"/>
    <mergeCell ref="S25:U25"/>
    <mergeCell ref="S18:U18"/>
    <mergeCell ref="S19:U19"/>
    <mergeCell ref="S20:U20"/>
    <mergeCell ref="S21:U21"/>
    <mergeCell ref="S22:U22"/>
    <mergeCell ref="V17:Z17"/>
    <mergeCell ref="B20:G20"/>
    <mergeCell ref="V20:Z20"/>
    <mergeCell ref="B26:U26"/>
    <mergeCell ref="H18:L18"/>
    <mergeCell ref="H19:L19"/>
    <mergeCell ref="H20:L20"/>
    <mergeCell ref="H21:L21"/>
    <mergeCell ref="H22:L22"/>
    <mergeCell ref="H23:L23"/>
    <mergeCell ref="B19:G19"/>
    <mergeCell ref="B24:G24"/>
    <mergeCell ref="M20:P20"/>
    <mergeCell ref="M19:P19"/>
    <mergeCell ref="M22:P22"/>
    <mergeCell ref="B21:G21"/>
    <mergeCell ref="M21:P21"/>
    <mergeCell ref="M25:P25"/>
    <mergeCell ref="Q25:R25"/>
    <mergeCell ref="A39:Z41"/>
    <mergeCell ref="A42:B43"/>
    <mergeCell ref="C42:Z43"/>
    <mergeCell ref="P37:Q37"/>
    <mergeCell ref="N37:O37"/>
    <mergeCell ref="O33:Y33"/>
    <mergeCell ref="B34:E34"/>
    <mergeCell ref="F34:J34"/>
    <mergeCell ref="B31:E31"/>
    <mergeCell ref="F31:J31"/>
    <mergeCell ref="L31:N32"/>
    <mergeCell ref="O31:Y31"/>
    <mergeCell ref="B32:E32"/>
    <mergeCell ref="F32:J32"/>
    <mergeCell ref="O32:Y32"/>
    <mergeCell ref="B35:E35"/>
    <mergeCell ref="F35:J35"/>
    <mergeCell ref="B33:E33"/>
    <mergeCell ref="F33:J33"/>
    <mergeCell ref="L33:N33"/>
  </mergeCells>
  <phoneticPr fontId="5"/>
  <dataValidations count="1">
    <dataValidation type="list" showInputMessage="1" showErrorMessage="1" sqref="P37:Q37" xr:uid="{00000000-0002-0000-0100-000000000000}">
      <formula1>"　,必要,不要"</formula1>
    </dataValidation>
  </dataValidations>
  <pageMargins left="0.39370078740157483" right="0.39370078740157483" top="0.19685039370078741" bottom="0.19685039370078741"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データ※センター用!$A$2:$A$19</xm:f>
          </x14:formula1>
          <xm:sqref>M18:M25 N18:P22 N24:P25</xm:sqref>
        </x14:dataValidation>
        <x14:dataValidation type="list" allowBlank="1" xr:uid="{00000000-0002-0000-0100-000002000000}">
          <x14:formula1>
            <xm:f>データ※センター用!$C$2:$C$8</xm:f>
          </x14:formula1>
          <xm:sqref>Q18:R25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55"/>
  <sheetViews>
    <sheetView view="pageBreakPreview" topLeftCell="A16" zoomScaleNormal="100" zoomScaleSheetLayoutView="100" workbookViewId="0">
      <selection activeCell="H42" sqref="H42"/>
    </sheetView>
  </sheetViews>
  <sheetFormatPr defaultRowHeight="13.5" x14ac:dyDescent="0.15"/>
  <cols>
    <col min="1" max="1" width="7" customWidth="1"/>
    <col min="2" max="2" width="4.25" customWidth="1"/>
    <col min="3" max="3" width="40.875" customWidth="1"/>
    <col min="4" max="4" width="6.125" customWidth="1"/>
    <col min="5" max="5" width="6.625" customWidth="1"/>
    <col min="6" max="6" width="7.125" customWidth="1"/>
    <col min="7" max="7" width="12.25" customWidth="1"/>
  </cols>
  <sheetData>
    <row r="1" spans="2:7" ht="24.75" thickBot="1" x14ac:dyDescent="0.2">
      <c r="B1" s="25" t="s">
        <v>80</v>
      </c>
      <c r="C1" s="224" t="s">
        <v>81</v>
      </c>
      <c r="D1" s="224"/>
      <c r="E1" s="224"/>
      <c r="F1" s="224"/>
      <c r="G1" s="26"/>
    </row>
    <row r="2" spans="2:7" s="43" customFormat="1" ht="18.75" customHeight="1" x14ac:dyDescent="0.15">
      <c r="B2" s="44"/>
      <c r="C2" s="45" t="s">
        <v>124</v>
      </c>
      <c r="D2" s="42"/>
      <c r="E2" s="42"/>
      <c r="F2" s="42"/>
    </row>
    <row r="3" spans="2:7" s="43" customFormat="1" ht="18.75" customHeight="1" x14ac:dyDescent="0.15">
      <c r="B3" s="44"/>
      <c r="C3" s="45" t="s">
        <v>123</v>
      </c>
      <c r="D3" s="42"/>
      <c r="E3" s="42"/>
      <c r="F3" s="42"/>
    </row>
    <row r="4" spans="2:7" s="43" customFormat="1" ht="18.75" customHeight="1" thickBot="1" x14ac:dyDescent="0.2">
      <c r="B4" s="44"/>
      <c r="C4" s="45" t="s">
        <v>125</v>
      </c>
      <c r="D4" s="42"/>
      <c r="E4" s="42"/>
      <c r="F4" s="42"/>
    </row>
    <row r="5" spans="2:7" ht="30.6" customHeight="1" x14ac:dyDescent="0.15">
      <c r="B5" s="35" t="s">
        <v>82</v>
      </c>
      <c r="C5" s="36" t="s">
        <v>83</v>
      </c>
      <c r="D5" s="36" t="s">
        <v>84</v>
      </c>
      <c r="E5" s="52" t="s">
        <v>140</v>
      </c>
      <c r="F5" s="27" t="s">
        <v>85</v>
      </c>
      <c r="G5" s="34" t="s">
        <v>86</v>
      </c>
    </row>
    <row r="6" spans="2:7" ht="14.65" customHeight="1" x14ac:dyDescent="0.15">
      <c r="B6" s="37">
        <v>1</v>
      </c>
      <c r="C6" s="38" t="s">
        <v>87</v>
      </c>
      <c r="D6" s="39">
        <v>2004</v>
      </c>
      <c r="E6" s="40">
        <v>4666</v>
      </c>
      <c r="F6" s="46"/>
      <c r="G6" s="48">
        <f>E6*F6</f>
        <v>0</v>
      </c>
    </row>
    <row r="7" spans="2:7" ht="14.65" customHeight="1" x14ac:dyDescent="0.15">
      <c r="B7" s="37">
        <v>2</v>
      </c>
      <c r="C7" s="38" t="s">
        <v>88</v>
      </c>
      <c r="D7" s="39">
        <v>2018</v>
      </c>
      <c r="E7" s="40">
        <v>2960</v>
      </c>
      <c r="F7" s="46"/>
      <c r="G7" s="48">
        <f t="shared" ref="G7:G44" si="0">E7*F7</f>
        <v>0</v>
      </c>
    </row>
    <row r="8" spans="2:7" ht="24" customHeight="1" x14ac:dyDescent="0.15">
      <c r="B8" s="37">
        <v>3</v>
      </c>
      <c r="C8" s="38" t="s">
        <v>89</v>
      </c>
      <c r="D8" s="39">
        <v>2015</v>
      </c>
      <c r="E8" s="40">
        <v>1620</v>
      </c>
      <c r="F8" s="46"/>
      <c r="G8" s="48">
        <f t="shared" si="0"/>
        <v>0</v>
      </c>
    </row>
    <row r="9" spans="2:7" ht="14.25" customHeight="1" x14ac:dyDescent="0.15">
      <c r="B9" s="37">
        <v>4</v>
      </c>
      <c r="C9" s="38" t="s">
        <v>127</v>
      </c>
      <c r="D9" s="39">
        <v>2013</v>
      </c>
      <c r="E9" s="40">
        <v>3200</v>
      </c>
      <c r="F9" s="46"/>
      <c r="G9" s="48">
        <f t="shared" si="0"/>
        <v>0</v>
      </c>
    </row>
    <row r="10" spans="2:7" ht="14.65" customHeight="1" x14ac:dyDescent="0.15">
      <c r="B10" s="37">
        <v>5</v>
      </c>
      <c r="C10" s="38" t="s">
        <v>90</v>
      </c>
      <c r="D10" s="39">
        <v>2019</v>
      </c>
      <c r="E10" s="40">
        <v>2500</v>
      </c>
      <c r="F10" s="46"/>
      <c r="G10" s="48">
        <f t="shared" si="0"/>
        <v>0</v>
      </c>
    </row>
    <row r="11" spans="2:7" ht="14.65" customHeight="1" x14ac:dyDescent="0.15">
      <c r="B11" s="37">
        <v>6</v>
      </c>
      <c r="C11" s="38" t="s">
        <v>91</v>
      </c>
      <c r="D11" s="39">
        <v>2019</v>
      </c>
      <c r="E11" s="40">
        <v>4500</v>
      </c>
      <c r="F11" s="46"/>
      <c r="G11" s="48">
        <f t="shared" si="0"/>
        <v>0</v>
      </c>
    </row>
    <row r="12" spans="2:7" ht="14.65" customHeight="1" x14ac:dyDescent="0.15">
      <c r="B12" s="37">
        <v>7</v>
      </c>
      <c r="C12" s="38" t="s">
        <v>92</v>
      </c>
      <c r="D12" s="39">
        <v>2016</v>
      </c>
      <c r="E12" s="40">
        <v>4800</v>
      </c>
      <c r="F12" s="46"/>
      <c r="G12" s="48">
        <f t="shared" si="0"/>
        <v>0</v>
      </c>
    </row>
    <row r="13" spans="2:7" ht="14.65" customHeight="1" x14ac:dyDescent="0.15">
      <c r="B13" s="37">
        <v>8</v>
      </c>
      <c r="C13" s="38" t="s">
        <v>93</v>
      </c>
      <c r="D13" s="39">
        <v>2017</v>
      </c>
      <c r="E13" s="40">
        <v>2400</v>
      </c>
      <c r="F13" s="46"/>
      <c r="G13" s="48">
        <f t="shared" si="0"/>
        <v>0</v>
      </c>
    </row>
    <row r="14" spans="2:7" ht="14.65" customHeight="1" x14ac:dyDescent="0.15">
      <c r="B14" s="37">
        <v>9</v>
      </c>
      <c r="C14" s="38" t="s">
        <v>94</v>
      </c>
      <c r="D14" s="39">
        <v>2017</v>
      </c>
      <c r="E14" s="40">
        <v>3100</v>
      </c>
      <c r="F14" s="46"/>
      <c r="G14" s="48">
        <f t="shared" si="0"/>
        <v>0</v>
      </c>
    </row>
    <row r="15" spans="2:7" ht="14.65" customHeight="1" x14ac:dyDescent="0.15">
      <c r="B15" s="37">
        <v>10</v>
      </c>
      <c r="C15" s="38" t="s">
        <v>95</v>
      </c>
      <c r="D15" s="39">
        <v>2017</v>
      </c>
      <c r="E15" s="40">
        <v>2500</v>
      </c>
      <c r="F15" s="46"/>
      <c r="G15" s="48">
        <f t="shared" si="0"/>
        <v>0</v>
      </c>
    </row>
    <row r="16" spans="2:7" ht="14.65" customHeight="1" x14ac:dyDescent="0.15">
      <c r="B16" s="37">
        <v>11</v>
      </c>
      <c r="C16" s="38" t="s">
        <v>96</v>
      </c>
      <c r="D16" s="39">
        <v>1987</v>
      </c>
      <c r="E16" s="40">
        <v>1620</v>
      </c>
      <c r="F16" s="46"/>
      <c r="G16" s="48">
        <f t="shared" si="0"/>
        <v>0</v>
      </c>
    </row>
    <row r="17" spans="2:10" ht="14.25" customHeight="1" x14ac:dyDescent="0.15">
      <c r="B17" s="37">
        <v>12</v>
      </c>
      <c r="C17" s="38" t="s">
        <v>97</v>
      </c>
      <c r="D17" s="39">
        <v>2006</v>
      </c>
      <c r="E17" s="40">
        <v>4190</v>
      </c>
      <c r="F17" s="46"/>
      <c r="G17" s="48">
        <f t="shared" si="0"/>
        <v>0</v>
      </c>
    </row>
    <row r="18" spans="2:10" ht="14.25" customHeight="1" x14ac:dyDescent="0.15">
      <c r="B18" s="37">
        <v>13</v>
      </c>
      <c r="C18" s="38" t="s">
        <v>98</v>
      </c>
      <c r="D18" s="39" t="s">
        <v>99</v>
      </c>
      <c r="E18" s="40">
        <v>1636</v>
      </c>
      <c r="F18" s="47"/>
      <c r="G18" s="48">
        <f t="shared" si="0"/>
        <v>0</v>
      </c>
    </row>
    <row r="19" spans="2:10" ht="14.25" customHeight="1" x14ac:dyDescent="0.15">
      <c r="B19" s="37">
        <v>14</v>
      </c>
      <c r="C19" s="38" t="s">
        <v>100</v>
      </c>
      <c r="D19" s="39" t="s">
        <v>99</v>
      </c>
      <c r="E19" s="40">
        <v>1090</v>
      </c>
      <c r="F19" s="47"/>
      <c r="G19" s="48">
        <f t="shared" si="0"/>
        <v>0</v>
      </c>
    </row>
    <row r="20" spans="2:10" ht="24" customHeight="1" x14ac:dyDescent="0.15">
      <c r="B20" s="37">
        <v>15</v>
      </c>
      <c r="C20" s="38" t="s">
        <v>101</v>
      </c>
      <c r="D20" s="39" t="s">
        <v>99</v>
      </c>
      <c r="E20" s="40">
        <v>1181</v>
      </c>
      <c r="F20" s="47"/>
      <c r="G20" s="48">
        <f t="shared" si="0"/>
        <v>0</v>
      </c>
    </row>
    <row r="21" spans="2:10" ht="14.65" customHeight="1" x14ac:dyDescent="0.15">
      <c r="B21" s="37">
        <v>16</v>
      </c>
      <c r="C21" s="38" t="s">
        <v>102</v>
      </c>
      <c r="D21" s="39">
        <v>2017</v>
      </c>
      <c r="E21" s="40">
        <v>2300</v>
      </c>
      <c r="F21" s="46"/>
      <c r="G21" s="48">
        <f t="shared" si="0"/>
        <v>0</v>
      </c>
    </row>
    <row r="22" spans="2:10" ht="14.65" customHeight="1" x14ac:dyDescent="0.15">
      <c r="B22" s="37">
        <v>17</v>
      </c>
      <c r="C22" s="38" t="s">
        <v>103</v>
      </c>
      <c r="D22" s="39">
        <v>2019</v>
      </c>
      <c r="E22" s="40">
        <v>4200</v>
      </c>
      <c r="F22" s="46"/>
      <c r="G22" s="48">
        <f t="shared" si="0"/>
        <v>0</v>
      </c>
    </row>
    <row r="23" spans="2:10" ht="14.65" customHeight="1" x14ac:dyDescent="0.15">
      <c r="B23" s="37">
        <v>18</v>
      </c>
      <c r="C23" s="38" t="s">
        <v>104</v>
      </c>
      <c r="D23" s="39">
        <v>2017</v>
      </c>
      <c r="E23" s="40">
        <v>7600</v>
      </c>
      <c r="F23" s="46"/>
      <c r="G23" s="48">
        <f t="shared" si="0"/>
        <v>0</v>
      </c>
    </row>
    <row r="24" spans="2:10" ht="14.65" customHeight="1" x14ac:dyDescent="0.15">
      <c r="B24" s="37">
        <v>19</v>
      </c>
      <c r="C24" s="38" t="s">
        <v>105</v>
      </c>
      <c r="D24" s="39">
        <v>2021</v>
      </c>
      <c r="E24" s="40">
        <v>2600</v>
      </c>
      <c r="F24" s="46"/>
      <c r="G24" s="48">
        <f t="shared" si="0"/>
        <v>0</v>
      </c>
    </row>
    <row r="25" spans="2:10" ht="14.65" customHeight="1" x14ac:dyDescent="0.15">
      <c r="B25" s="37">
        <v>20</v>
      </c>
      <c r="C25" s="38" t="s">
        <v>143</v>
      </c>
      <c r="D25" s="39">
        <v>2021</v>
      </c>
      <c r="E25" s="40">
        <v>2900</v>
      </c>
      <c r="F25" s="54"/>
      <c r="G25" s="55">
        <f t="shared" si="0"/>
        <v>0</v>
      </c>
    </row>
    <row r="26" spans="2:10" ht="14.25" customHeight="1" x14ac:dyDescent="0.15">
      <c r="B26" s="37">
        <v>21</v>
      </c>
      <c r="C26" s="38" t="s">
        <v>106</v>
      </c>
      <c r="D26" s="39">
        <v>2019</v>
      </c>
      <c r="E26" s="40">
        <v>3800</v>
      </c>
      <c r="F26" s="46"/>
      <c r="G26" s="48">
        <f t="shared" si="0"/>
        <v>0</v>
      </c>
    </row>
    <row r="27" spans="2:10" ht="14.25" customHeight="1" x14ac:dyDescent="0.15">
      <c r="B27" s="37">
        <v>22</v>
      </c>
      <c r="C27" s="38" t="s">
        <v>107</v>
      </c>
      <c r="D27" s="39">
        <v>2019</v>
      </c>
      <c r="E27" s="40">
        <v>3400</v>
      </c>
      <c r="F27" s="46"/>
      <c r="G27" s="48">
        <f t="shared" si="0"/>
        <v>0</v>
      </c>
    </row>
    <row r="28" spans="2:10" ht="14.65" customHeight="1" x14ac:dyDescent="0.15">
      <c r="B28" s="37">
        <v>23</v>
      </c>
      <c r="C28" s="38" t="s">
        <v>144</v>
      </c>
      <c r="D28" s="39">
        <v>2024</v>
      </c>
      <c r="E28" s="40">
        <v>2000</v>
      </c>
      <c r="F28" s="46"/>
      <c r="G28" s="48">
        <f t="shared" si="0"/>
        <v>0</v>
      </c>
    </row>
    <row r="29" spans="2:10" ht="14.25" customHeight="1" x14ac:dyDescent="0.15">
      <c r="B29" s="37">
        <v>24</v>
      </c>
      <c r="C29" s="38" t="s">
        <v>130</v>
      </c>
      <c r="D29" s="39">
        <v>2022</v>
      </c>
      <c r="E29" s="40">
        <v>5500</v>
      </c>
      <c r="F29" s="46"/>
      <c r="G29" s="48">
        <f t="shared" si="0"/>
        <v>0</v>
      </c>
    </row>
    <row r="30" spans="2:10" ht="14.65" customHeight="1" x14ac:dyDescent="0.15">
      <c r="B30" s="37">
        <v>25</v>
      </c>
      <c r="C30" s="38" t="s">
        <v>108</v>
      </c>
      <c r="D30" s="39">
        <v>2018</v>
      </c>
      <c r="E30" s="40">
        <v>2340</v>
      </c>
      <c r="F30" s="46"/>
      <c r="G30" s="48">
        <f t="shared" si="0"/>
        <v>0</v>
      </c>
    </row>
    <row r="31" spans="2:10" ht="14.65" customHeight="1" x14ac:dyDescent="0.15">
      <c r="B31" s="37">
        <v>26</v>
      </c>
      <c r="C31" s="38" t="s">
        <v>109</v>
      </c>
      <c r="D31" s="39">
        <v>2018</v>
      </c>
      <c r="E31" s="40">
        <v>3540</v>
      </c>
      <c r="F31" s="46"/>
      <c r="G31" s="48">
        <f t="shared" si="0"/>
        <v>0</v>
      </c>
    </row>
    <row r="32" spans="2:10" ht="14.65" customHeight="1" x14ac:dyDescent="0.15">
      <c r="B32" s="37">
        <v>27</v>
      </c>
      <c r="C32" s="38" t="s">
        <v>110</v>
      </c>
      <c r="D32" s="39">
        <v>2018</v>
      </c>
      <c r="E32" s="40">
        <v>4200</v>
      </c>
      <c r="F32" s="46"/>
      <c r="G32" s="48">
        <f t="shared" si="0"/>
        <v>0</v>
      </c>
      <c r="J32" s="28"/>
    </row>
    <row r="33" spans="2:7" ht="14.65" customHeight="1" x14ac:dyDescent="0.15">
      <c r="B33" s="37">
        <v>28</v>
      </c>
      <c r="C33" s="38" t="s">
        <v>111</v>
      </c>
      <c r="D33" s="39">
        <v>2018</v>
      </c>
      <c r="E33" s="40">
        <v>1776</v>
      </c>
      <c r="F33" s="46"/>
      <c r="G33" s="48">
        <f t="shared" si="0"/>
        <v>0</v>
      </c>
    </row>
    <row r="34" spans="2:7" ht="14.65" customHeight="1" x14ac:dyDescent="0.15">
      <c r="B34" s="37">
        <v>29</v>
      </c>
      <c r="C34" s="38" t="s">
        <v>112</v>
      </c>
      <c r="D34" s="39">
        <v>2018</v>
      </c>
      <c r="E34" s="40">
        <v>2065</v>
      </c>
      <c r="F34" s="46"/>
      <c r="G34" s="48">
        <f t="shared" si="0"/>
        <v>0</v>
      </c>
    </row>
    <row r="35" spans="2:7" ht="14.65" customHeight="1" x14ac:dyDescent="0.15">
      <c r="B35" s="37">
        <v>30</v>
      </c>
      <c r="C35" s="38" t="s">
        <v>113</v>
      </c>
      <c r="D35" s="39">
        <v>2018</v>
      </c>
      <c r="E35" s="40">
        <v>2065</v>
      </c>
      <c r="F35" s="46"/>
      <c r="G35" s="48">
        <f t="shared" si="0"/>
        <v>0</v>
      </c>
    </row>
    <row r="36" spans="2:7" ht="14.65" customHeight="1" x14ac:dyDescent="0.15">
      <c r="B36" s="37">
        <v>31</v>
      </c>
      <c r="C36" s="38" t="s">
        <v>114</v>
      </c>
      <c r="D36" s="39">
        <v>2018</v>
      </c>
      <c r="E36" s="40">
        <v>4054</v>
      </c>
      <c r="F36" s="46"/>
      <c r="G36" s="48">
        <f t="shared" si="0"/>
        <v>0</v>
      </c>
    </row>
    <row r="37" spans="2:7" ht="24" customHeight="1" x14ac:dyDescent="0.15">
      <c r="B37" s="41">
        <v>32</v>
      </c>
      <c r="C37" s="38" t="s">
        <v>115</v>
      </c>
      <c r="D37" s="39">
        <v>2018</v>
      </c>
      <c r="E37" s="40">
        <v>5800</v>
      </c>
      <c r="F37" s="46"/>
      <c r="G37" s="48">
        <f t="shared" si="0"/>
        <v>0</v>
      </c>
    </row>
    <row r="38" spans="2:7" ht="14.65" customHeight="1" x14ac:dyDescent="0.15">
      <c r="B38" s="37">
        <v>33</v>
      </c>
      <c r="C38" s="38" t="s">
        <v>116</v>
      </c>
      <c r="D38" s="39">
        <v>2018</v>
      </c>
      <c r="E38" s="40">
        <v>3080</v>
      </c>
      <c r="F38" s="46"/>
      <c r="G38" s="48">
        <f t="shared" si="0"/>
        <v>0</v>
      </c>
    </row>
    <row r="39" spans="2:7" ht="14.65" customHeight="1" x14ac:dyDescent="0.15">
      <c r="B39" s="37">
        <v>34</v>
      </c>
      <c r="C39" s="38" t="s">
        <v>117</v>
      </c>
      <c r="D39" s="39">
        <v>2018</v>
      </c>
      <c r="E39" s="40">
        <v>3620</v>
      </c>
      <c r="F39" s="46"/>
      <c r="G39" s="48">
        <f t="shared" si="0"/>
        <v>0</v>
      </c>
    </row>
    <row r="40" spans="2:7" ht="14.65" customHeight="1" x14ac:dyDescent="0.15">
      <c r="B40" s="37">
        <v>35</v>
      </c>
      <c r="C40" s="38" t="s">
        <v>118</v>
      </c>
      <c r="D40" s="39">
        <v>2019</v>
      </c>
      <c r="E40" s="40">
        <v>3820</v>
      </c>
      <c r="F40" s="46"/>
      <c r="G40" s="48">
        <f t="shared" si="0"/>
        <v>0</v>
      </c>
    </row>
    <row r="41" spans="2:7" ht="13.5" customHeight="1" x14ac:dyDescent="0.15">
      <c r="B41" s="37">
        <v>36</v>
      </c>
      <c r="C41" s="38" t="s">
        <v>119</v>
      </c>
      <c r="D41" s="39">
        <v>2019</v>
      </c>
      <c r="E41" s="40">
        <v>2220</v>
      </c>
      <c r="F41" s="46"/>
      <c r="G41" s="48">
        <f t="shared" si="0"/>
        <v>0</v>
      </c>
    </row>
    <row r="42" spans="2:7" ht="14.25" customHeight="1" x14ac:dyDescent="0.15">
      <c r="B42" s="37">
        <v>37</v>
      </c>
      <c r="C42" s="38" t="s">
        <v>120</v>
      </c>
      <c r="D42" s="39">
        <v>2019</v>
      </c>
      <c r="E42" s="40">
        <v>2210</v>
      </c>
      <c r="F42" s="46"/>
      <c r="G42" s="48">
        <f t="shared" si="0"/>
        <v>0</v>
      </c>
    </row>
    <row r="43" spans="2:7" ht="14.25" customHeight="1" x14ac:dyDescent="0.15">
      <c r="B43" s="37">
        <v>38</v>
      </c>
      <c r="C43" s="38" t="s">
        <v>129</v>
      </c>
      <c r="D43" s="39">
        <v>2022</v>
      </c>
      <c r="E43" s="40">
        <v>2600</v>
      </c>
      <c r="F43" s="46"/>
      <c r="G43" s="48">
        <f t="shared" si="0"/>
        <v>0</v>
      </c>
    </row>
    <row r="44" spans="2:7" ht="14.25" customHeight="1" x14ac:dyDescent="0.15">
      <c r="B44" s="37">
        <v>39</v>
      </c>
      <c r="C44" s="38" t="s">
        <v>121</v>
      </c>
      <c r="D44" s="39">
        <v>2015</v>
      </c>
      <c r="E44" s="40">
        <v>2400</v>
      </c>
      <c r="F44" s="46"/>
      <c r="G44" s="48">
        <f t="shared" si="0"/>
        <v>0</v>
      </c>
    </row>
    <row r="45" spans="2:7" ht="14.25" customHeight="1" thickBot="1" x14ac:dyDescent="0.2">
      <c r="B45" s="235" t="s">
        <v>128</v>
      </c>
      <c r="C45" s="236"/>
      <c r="D45" s="236"/>
      <c r="E45" s="237"/>
      <c r="F45" s="50">
        <f>SUM(F6:F44)</f>
        <v>0</v>
      </c>
      <c r="G45" s="49">
        <f>SUM(G6:G44)</f>
        <v>0</v>
      </c>
    </row>
    <row r="46" spans="2:7" ht="14.25" customHeight="1" thickBot="1" x14ac:dyDescent="0.2">
      <c r="B46" s="29"/>
      <c r="C46" s="29"/>
      <c r="D46" s="30"/>
      <c r="E46" s="30"/>
      <c r="F46" s="31"/>
      <c r="G46" s="31"/>
    </row>
    <row r="47" spans="2:7" ht="20.100000000000001" customHeight="1" x14ac:dyDescent="0.15">
      <c r="B47" s="225" t="str">
        <f>"申込者名： 　"&amp;申請書!F7&amp;申請書!U7</f>
        <v>申込者名： 　</v>
      </c>
      <c r="C47" s="226"/>
      <c r="D47" s="226"/>
      <c r="E47" s="226"/>
      <c r="F47" s="227"/>
    </row>
    <row r="48" spans="2:7" ht="20.100000000000001" customHeight="1" x14ac:dyDescent="0.15">
      <c r="B48" s="228" t="str">
        <f>"事業所名：　"&amp;申請書!D4</f>
        <v>事業所名：　</v>
      </c>
      <c r="C48" s="229"/>
      <c r="D48" s="229"/>
      <c r="E48" s="229"/>
      <c r="F48" s="230"/>
      <c r="G48" s="32"/>
    </row>
    <row r="49" spans="2:7" ht="20.100000000000001" customHeight="1" x14ac:dyDescent="0.15">
      <c r="B49" s="231" t="str">
        <f>"所在地：　"&amp;申請書!D6</f>
        <v>所在地：　</v>
      </c>
      <c r="C49" s="232"/>
      <c r="D49" s="232"/>
      <c r="E49" s="232"/>
      <c r="F49" s="233"/>
      <c r="G49" s="33"/>
    </row>
    <row r="50" spans="2:7" ht="20.100000000000001" customHeight="1" x14ac:dyDescent="0.15">
      <c r="B50" s="234" t="str">
        <f>"TEL：　" &amp;申請書!D8&amp;" 　　　　　　　　　                   FAX：   "&amp;申請書!Q8</f>
        <v xml:space="preserve">TEL：　 　　　　　　　　　                   FAX：   </v>
      </c>
      <c r="C50" s="232"/>
      <c r="D50" s="232"/>
      <c r="E50" s="232"/>
      <c r="F50" s="233"/>
    </row>
    <row r="51" spans="2:7" ht="20.100000000000001" customHeight="1" thickBot="1" x14ac:dyDescent="0.2">
      <c r="B51" s="212" t="str">
        <f>"E-mail：　"&amp;申請書!E9</f>
        <v>E-mail：　</v>
      </c>
      <c r="C51" s="213"/>
      <c r="D51" s="213"/>
      <c r="E51" s="213"/>
      <c r="F51" s="214"/>
      <c r="G51" s="28"/>
    </row>
    <row r="52" spans="2:7" ht="14.25" thickBot="1" x14ac:dyDescent="0.2"/>
    <row r="53" spans="2:7" x14ac:dyDescent="0.15">
      <c r="B53" s="215" t="s">
        <v>122</v>
      </c>
      <c r="C53" s="218"/>
      <c r="D53" s="219"/>
      <c r="E53" s="219"/>
      <c r="F53" s="219"/>
      <c r="G53" s="220"/>
    </row>
    <row r="54" spans="2:7" x14ac:dyDescent="0.15">
      <c r="B54" s="216"/>
      <c r="C54" s="221"/>
      <c r="D54" s="222"/>
      <c r="E54" s="222"/>
      <c r="F54" s="222"/>
      <c r="G54" s="223"/>
    </row>
    <row r="55" spans="2:7" ht="14.25" thickBot="1" x14ac:dyDescent="0.2">
      <c r="B55" s="217"/>
      <c r="C55" s="198"/>
      <c r="D55" s="199"/>
      <c r="E55" s="199"/>
      <c r="F55" s="199"/>
      <c r="G55" s="200"/>
    </row>
  </sheetData>
  <sheetProtection password="CC43" sheet="1" objects="1" scenarios="1"/>
  <mergeCells count="9">
    <mergeCell ref="B51:F51"/>
    <mergeCell ref="B53:B55"/>
    <mergeCell ref="C53:G55"/>
    <mergeCell ref="C1:F1"/>
    <mergeCell ref="B47:F47"/>
    <mergeCell ref="B48:F48"/>
    <mergeCell ref="B49:F49"/>
    <mergeCell ref="B50:F50"/>
    <mergeCell ref="B45:E45"/>
  </mergeCells>
  <phoneticPr fontId="5"/>
  <printOptions horizontalCentered="1" verticalCentered="1"/>
  <pageMargins left="0.23622047244094491" right="0.23622047244094491" top="0.35433070866141736"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B2" sqref="B2"/>
    </sheetView>
  </sheetViews>
  <sheetFormatPr defaultRowHeight="13.5" x14ac:dyDescent="0.15"/>
  <cols>
    <col min="1" max="1" width="25.5" customWidth="1"/>
    <col min="2" max="2" width="25.5" style="15" customWidth="1"/>
  </cols>
  <sheetData>
    <row r="1" spans="1:3" ht="27" x14ac:dyDescent="0.15">
      <c r="A1" s="2" t="s">
        <v>14</v>
      </c>
      <c r="B1" s="14" t="s">
        <v>47</v>
      </c>
      <c r="C1" t="s">
        <v>23</v>
      </c>
    </row>
    <row r="2" spans="1:3" x14ac:dyDescent="0.15">
      <c r="A2" t="s">
        <v>15</v>
      </c>
      <c r="B2" s="15">
        <v>50000</v>
      </c>
      <c r="C2" t="s">
        <v>24</v>
      </c>
    </row>
    <row r="3" spans="1:3" x14ac:dyDescent="0.15">
      <c r="A3" t="s">
        <v>16</v>
      </c>
      <c r="B3" s="15">
        <v>70000</v>
      </c>
      <c r="C3" t="s">
        <v>25</v>
      </c>
    </row>
    <row r="4" spans="1:3" x14ac:dyDescent="0.15">
      <c r="A4" t="s">
        <v>18</v>
      </c>
      <c r="B4" s="15">
        <v>27000</v>
      </c>
      <c r="C4" t="s">
        <v>142</v>
      </c>
    </row>
    <row r="5" spans="1:3" x14ac:dyDescent="0.15">
      <c r="A5" t="s">
        <v>19</v>
      </c>
      <c r="B5" s="15">
        <v>16000</v>
      </c>
    </row>
    <row r="6" spans="1:3" x14ac:dyDescent="0.15">
      <c r="A6" t="s">
        <v>20</v>
      </c>
      <c r="B6" s="15">
        <v>26000</v>
      </c>
    </row>
    <row r="7" spans="1:3" x14ac:dyDescent="0.15">
      <c r="A7" t="s">
        <v>21</v>
      </c>
      <c r="B7" s="15">
        <v>16000</v>
      </c>
    </row>
    <row r="8" spans="1:3" x14ac:dyDescent="0.15">
      <c r="A8" t="s">
        <v>17</v>
      </c>
      <c r="B8" s="15">
        <v>47000</v>
      </c>
    </row>
  </sheetData>
  <sheetProtection algorithmName="SHA-512" hashValue="XyUagnsW1cQ70fRfpV/J4+/AHkFaL0ez2d31Lb+osEHwzSkNco1uR0976h/ShNyyjXc5AU3skx78npdfENBPUw==" saltValue="tw0uD7shYSH3+bSbI9ILZA==" spinCount="100000" sheet="1" objects="1" scenarios="1"/>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
  <sheetViews>
    <sheetView workbookViewId="0">
      <selection activeCell="B1" sqref="B1"/>
    </sheetView>
  </sheetViews>
  <sheetFormatPr defaultRowHeight="13.5" x14ac:dyDescent="0.15"/>
  <cols>
    <col min="1" max="1" width="9.5" bestFit="1" customWidth="1"/>
    <col min="7" max="7" width="9.5" bestFit="1" customWidth="1"/>
    <col min="8" max="8" width="11.625" bestFit="1" customWidth="1"/>
    <col min="10" max="10" width="25.5" bestFit="1" customWidth="1"/>
    <col min="11" max="11" width="11" bestFit="1" customWidth="1"/>
    <col min="16" max="16" width="15.875" bestFit="1" customWidth="1"/>
    <col min="19" max="19" width="13.5" bestFit="1" customWidth="1"/>
  </cols>
  <sheetData>
    <row r="1" spans="1:19" ht="40.5" x14ac:dyDescent="0.15">
      <c r="A1" s="3" t="s">
        <v>28</v>
      </c>
      <c r="B1" s="4" t="s">
        <v>29</v>
      </c>
      <c r="C1" s="4" t="s">
        <v>43</v>
      </c>
      <c r="D1" s="4" t="s">
        <v>30</v>
      </c>
      <c r="E1" s="5" t="s">
        <v>31</v>
      </c>
      <c r="F1" s="5" t="s">
        <v>32</v>
      </c>
      <c r="G1" s="6" t="s">
        <v>33</v>
      </c>
      <c r="H1" s="6" t="s">
        <v>34</v>
      </c>
      <c r="I1" s="7" t="s">
        <v>35</v>
      </c>
      <c r="J1" s="1" t="s">
        <v>36</v>
      </c>
      <c r="K1" s="4" t="s">
        <v>56</v>
      </c>
      <c r="L1" s="4" t="s">
        <v>37</v>
      </c>
      <c r="M1" s="4" t="s">
        <v>38</v>
      </c>
      <c r="N1" s="4" t="s">
        <v>39</v>
      </c>
      <c r="O1" s="4" t="s">
        <v>40</v>
      </c>
      <c r="P1" s="4" t="s">
        <v>41</v>
      </c>
      <c r="Q1" s="2" t="s">
        <v>45</v>
      </c>
      <c r="R1" s="2" t="s">
        <v>26</v>
      </c>
      <c r="S1" t="s">
        <v>13</v>
      </c>
    </row>
    <row r="2" spans="1:19" x14ac:dyDescent="0.15">
      <c r="A2" s="53">
        <f>申請書!$S$2</f>
        <v>0</v>
      </c>
      <c r="B2" s="9">
        <v>1</v>
      </c>
      <c r="C2" s="9">
        <f>VLOOKUP(B2,申請書!$A$17:$Z$26,MATCH(集計※センター用!$C$1,申請書!$A$17:$Z$17,FALSE))</f>
        <v>0</v>
      </c>
      <c r="D2" s="13">
        <f>申請書!$D$4</f>
        <v>0</v>
      </c>
      <c r="E2" s="16" t="str">
        <f>VLOOKUP($B2,申請書!$A$17:$Z$26,MATCH(集計※センター用!E$1,申請書!$A$17:$Z$17,FALSE))</f>
        <v/>
      </c>
      <c r="F2" s="10">
        <f>申請書!F32</f>
        <v>0</v>
      </c>
      <c r="G2" s="8"/>
      <c r="H2" s="8">
        <f>申請書!O33</f>
        <v>0</v>
      </c>
      <c r="I2" s="11">
        <f>申請書!P37</f>
        <v>0</v>
      </c>
      <c r="J2" s="9">
        <f>申請書!$D$6</f>
        <v>0</v>
      </c>
      <c r="K2" s="9">
        <f>申請書!$F$7</f>
        <v>0</v>
      </c>
      <c r="L2" s="9"/>
      <c r="M2" s="9">
        <f>申請書!$U$7</f>
        <v>0</v>
      </c>
      <c r="N2" s="9">
        <f>申請書!$D$8</f>
        <v>0</v>
      </c>
      <c r="O2" s="9">
        <f>申請書!$Q$8</f>
        <v>0</v>
      </c>
      <c r="P2" s="9">
        <f>申請書!$E$9</f>
        <v>0</v>
      </c>
      <c r="Q2" s="9">
        <f>VLOOKUP($B2,申請書!$A$17:$Z$26,MATCH(集計※センター用!Q$1,申請書!$A$17:$Z$17,FALSE))</f>
        <v>0</v>
      </c>
      <c r="R2" s="9">
        <f>(VLOOKUP($B2,申請書!$A$17:$Z$26,MATCH(集計※センター用!R$1,申請書!$A$17:$Z$17,FALSE)))</f>
        <v>0</v>
      </c>
      <c r="S2" s="12">
        <f>VLOOKUP($B2,申請書!$A$17:$Z$26,MATCH(集計※センター用!S$1,申請書!$A$17:$Z$17,FALSE))</f>
        <v>0</v>
      </c>
    </row>
    <row r="3" spans="1:19" x14ac:dyDescent="0.15">
      <c r="A3" s="53">
        <f>申請書!$S$2</f>
        <v>0</v>
      </c>
      <c r="B3" s="9">
        <v>2</v>
      </c>
      <c r="C3" s="9">
        <f>VLOOKUP(B3,申請書!$A$17:$Z$26,MATCH(集計※センター用!$C$1,申請書!$A$17:$Z$17,FALSE))</f>
        <v>0</v>
      </c>
      <c r="D3" s="13">
        <f>申請書!$D$4</f>
        <v>0</v>
      </c>
      <c r="E3" s="16" t="str">
        <f>VLOOKUP($B3,申請書!$A$17:$Z$26,MATCH(集計※センター用!E$1,申請書!$A$17:$Z$17,FALSE))</f>
        <v/>
      </c>
      <c r="F3" s="10">
        <f>申請書!F32</f>
        <v>0</v>
      </c>
      <c r="G3" s="8"/>
      <c r="H3" s="8">
        <f>申請書!O33</f>
        <v>0</v>
      </c>
      <c r="I3" s="11">
        <f>申請書!$P$37</f>
        <v>0</v>
      </c>
      <c r="J3" s="9">
        <f>申請書!$D$6</f>
        <v>0</v>
      </c>
      <c r="K3" s="9">
        <f>申請書!$F$7</f>
        <v>0</v>
      </c>
      <c r="L3" s="9"/>
      <c r="M3" s="9">
        <f>申請書!$U$7</f>
        <v>0</v>
      </c>
      <c r="N3" s="9">
        <f>申請書!$D$8</f>
        <v>0</v>
      </c>
      <c r="O3" s="9">
        <f>申請書!$Q$8</f>
        <v>0</v>
      </c>
      <c r="P3" s="9">
        <f>申請書!$E$9</f>
        <v>0</v>
      </c>
      <c r="Q3" s="9">
        <f>VLOOKUP($B3,申請書!$A$17:$Z$26,MATCH(集計※センター用!Q$1,申請書!$A$17:$Z$17,FALSE))</f>
        <v>0</v>
      </c>
      <c r="R3" s="9">
        <f>VLOOKUP($B3,申請書!$A$17:$Z$26,MATCH(集計※センター用!R$1,申請書!$A$17:$Z$17,FALSE))</f>
        <v>0</v>
      </c>
      <c r="S3" s="12">
        <f>VLOOKUP($B3,申請書!$A$17:$Z$26,MATCH(集計※センター用!S$1,申請書!$A$17:$Z$17,FALSE))</f>
        <v>0</v>
      </c>
    </row>
    <row r="4" spans="1:19" x14ac:dyDescent="0.15">
      <c r="A4" s="53">
        <f>申請書!$S$2</f>
        <v>0</v>
      </c>
      <c r="B4" s="9">
        <v>3</v>
      </c>
      <c r="C4" s="9">
        <f>VLOOKUP(B4,申請書!$A$17:$Z$26,MATCH(集計※センター用!$C$1,申請書!$A$17:$Z$17,FALSE))</f>
        <v>0</v>
      </c>
      <c r="D4" s="13">
        <f>申請書!$D$4</f>
        <v>0</v>
      </c>
      <c r="E4" s="16" t="str">
        <f>VLOOKUP($B4,申請書!$A$17:$Z$26,MATCH(集計※センター用!E$1,申請書!$A$17:$Z$17,FALSE))</f>
        <v/>
      </c>
      <c r="F4" s="10">
        <f>申請書!F32</f>
        <v>0</v>
      </c>
      <c r="G4" s="8"/>
      <c r="H4" s="8">
        <f>申請書!O33</f>
        <v>0</v>
      </c>
      <c r="I4" s="11">
        <f>申請書!$P$37</f>
        <v>0</v>
      </c>
      <c r="J4" s="9">
        <f>申請書!$D$6</f>
        <v>0</v>
      </c>
      <c r="K4" s="9">
        <f>申請書!$F$7</f>
        <v>0</v>
      </c>
      <c r="L4" s="9"/>
      <c r="M4" s="9">
        <f>申請書!$U$7</f>
        <v>0</v>
      </c>
      <c r="N4" s="9">
        <f>申請書!$D$8</f>
        <v>0</v>
      </c>
      <c r="O4" s="9">
        <f>申請書!$Q$8</f>
        <v>0</v>
      </c>
      <c r="P4" s="9">
        <f>申請書!$E$9</f>
        <v>0</v>
      </c>
      <c r="Q4" s="9">
        <f>VLOOKUP($B4,申請書!$A$17:$Z$26,MATCH(集計※センター用!Q$1,申請書!$A$17:$Z$17,FALSE))</f>
        <v>0</v>
      </c>
      <c r="R4" s="9">
        <f>VLOOKUP($B4,申請書!$A$17:$Z$26,MATCH(集計※センター用!R$1,申請書!$A$17:$Z$17,FALSE))</f>
        <v>0</v>
      </c>
      <c r="S4" s="12">
        <f>VLOOKUP($B4,申請書!$A$17:$Z$26,MATCH(集計※センター用!S$1,申請書!$A$17:$Z$17,FALSE))</f>
        <v>0</v>
      </c>
    </row>
    <row r="5" spans="1:19" x14ac:dyDescent="0.15">
      <c r="A5" s="53">
        <f>申請書!$S$2</f>
        <v>0</v>
      </c>
      <c r="B5" s="9">
        <v>4</v>
      </c>
      <c r="C5" s="9">
        <f>VLOOKUP(B5,申請書!$A$17:$Z$26,MATCH(集計※センター用!$C$1,申請書!$A$17:$Z$17,FALSE))</f>
        <v>0</v>
      </c>
      <c r="D5" s="13">
        <f>申請書!$D$4</f>
        <v>0</v>
      </c>
      <c r="E5" s="16" t="str">
        <f>VLOOKUP($B5,申請書!$A$17:$Z$26,MATCH(集計※センター用!E$1,申請書!$A$17:$Z$17,FALSE))</f>
        <v/>
      </c>
      <c r="F5" s="10">
        <f>申請書!F32</f>
        <v>0</v>
      </c>
      <c r="G5" s="8"/>
      <c r="H5" s="8">
        <f>申請書!O33</f>
        <v>0</v>
      </c>
      <c r="I5" s="11">
        <f>申請書!$P$37</f>
        <v>0</v>
      </c>
      <c r="J5" s="9">
        <f>申請書!$D$6</f>
        <v>0</v>
      </c>
      <c r="K5" s="9">
        <f>申請書!$F$7</f>
        <v>0</v>
      </c>
      <c r="L5" s="9"/>
      <c r="M5" s="9">
        <f>申請書!$U$7</f>
        <v>0</v>
      </c>
      <c r="N5" s="9">
        <f>申請書!$D$8</f>
        <v>0</v>
      </c>
      <c r="O5" s="9">
        <f>申請書!$Q$8</f>
        <v>0</v>
      </c>
      <c r="P5" s="9">
        <f>申請書!$E$9</f>
        <v>0</v>
      </c>
      <c r="Q5" s="9">
        <f>VLOOKUP($B5,申請書!$A$17:$Z$26,MATCH(集計※センター用!Q$1,申請書!$A$17:$Z$17,FALSE))</f>
        <v>0</v>
      </c>
      <c r="R5" s="9">
        <f>VLOOKUP($B5,申請書!$A$17:$Z$26,MATCH(集計※センター用!R$1,申請書!$A$17:$Z$17,FALSE))</f>
        <v>0</v>
      </c>
      <c r="S5" s="12">
        <f>VLOOKUP($B5,申請書!$A$17:$Z$26,MATCH(集計※センター用!S$1,申請書!$A$17:$Z$17,FALSE))</f>
        <v>0</v>
      </c>
    </row>
    <row r="6" spans="1:19" x14ac:dyDescent="0.15">
      <c r="A6" s="53">
        <f>申請書!$S$2</f>
        <v>0</v>
      </c>
      <c r="B6" s="9">
        <v>5</v>
      </c>
      <c r="C6" s="9">
        <f>VLOOKUP(B6,申請書!$A$17:$Z$26,MATCH(集計※センター用!$C$1,申請書!$A$17:$Z$17,FALSE))</f>
        <v>0</v>
      </c>
      <c r="D6" s="13">
        <f>申請書!$D$4</f>
        <v>0</v>
      </c>
      <c r="E6" s="16" t="str">
        <f>VLOOKUP($B6,申請書!$A$17:$Z$26,MATCH(集計※センター用!E$1,申請書!$A$17:$Z$17,FALSE))</f>
        <v/>
      </c>
      <c r="F6" s="10">
        <f>申請書!F32</f>
        <v>0</v>
      </c>
      <c r="G6" s="8"/>
      <c r="H6" s="8">
        <f>申請書!O33</f>
        <v>0</v>
      </c>
      <c r="I6" s="11">
        <f>申請書!$P$37</f>
        <v>0</v>
      </c>
      <c r="J6" s="9">
        <f>申請書!$D$6</f>
        <v>0</v>
      </c>
      <c r="K6" s="9">
        <f>申請書!$F$7</f>
        <v>0</v>
      </c>
      <c r="L6" s="9"/>
      <c r="M6" s="9">
        <f>申請書!$U$7</f>
        <v>0</v>
      </c>
      <c r="N6" s="9">
        <f>申請書!$D$8</f>
        <v>0</v>
      </c>
      <c r="O6" s="9">
        <f>申請書!$Q$8</f>
        <v>0</v>
      </c>
      <c r="P6" s="9">
        <f>申請書!$E$9</f>
        <v>0</v>
      </c>
      <c r="Q6" s="9">
        <f>VLOOKUP($B6,申請書!$A$17:$Z$26,MATCH(集計※センター用!Q$1,申請書!$A$17:$Z$17,FALSE))</f>
        <v>0</v>
      </c>
      <c r="R6" s="9">
        <f>VLOOKUP($B6,申請書!$A$17:$Z$26,MATCH(集計※センター用!R$1,申請書!$A$17:$Z$17,FALSE))</f>
        <v>0</v>
      </c>
      <c r="S6" s="12">
        <f>VLOOKUP($B6,申請書!$A$17:$Z$26,MATCH(集計※センター用!S$1,申請書!$A$17:$Z$17,FALSE))</f>
        <v>0</v>
      </c>
    </row>
    <row r="7" spans="1:19" x14ac:dyDescent="0.15">
      <c r="A7" s="53">
        <f>申請書!$S$2</f>
        <v>0</v>
      </c>
      <c r="B7" s="9">
        <v>6</v>
      </c>
      <c r="C7" s="9">
        <f>VLOOKUP(B7,申請書!$A$17:$Z$26,MATCH(集計※センター用!$C$1,申請書!$A$17:$Z$17,FALSE))</f>
        <v>0</v>
      </c>
      <c r="D7" s="13">
        <f>申請書!$D$4</f>
        <v>0</v>
      </c>
      <c r="E7" s="16" t="str">
        <f>VLOOKUP($B7,申請書!$A$17:$Z$26,MATCH(集計※センター用!E$1,申請書!$A$17:$Z$17,FALSE))</f>
        <v/>
      </c>
      <c r="F7" s="10">
        <f>申請書!F32</f>
        <v>0</v>
      </c>
      <c r="G7" s="8"/>
      <c r="H7" s="8">
        <f>申請書!O33</f>
        <v>0</v>
      </c>
      <c r="I7" s="11">
        <f>申請書!$P$37</f>
        <v>0</v>
      </c>
      <c r="J7" s="9">
        <f>申請書!$D$6</f>
        <v>0</v>
      </c>
      <c r="K7" s="9">
        <f>申請書!$F$7</f>
        <v>0</v>
      </c>
      <c r="L7" s="9"/>
      <c r="M7" s="9">
        <f>申請書!$U$7</f>
        <v>0</v>
      </c>
      <c r="N7" s="9">
        <f>申請書!$D$8</f>
        <v>0</v>
      </c>
      <c r="O7" s="9">
        <f>申請書!$Q$8</f>
        <v>0</v>
      </c>
      <c r="P7" s="9">
        <f>申請書!$E$9</f>
        <v>0</v>
      </c>
      <c r="Q7" s="9">
        <f>VLOOKUP($B7,申請書!$A$17:$Z$26,MATCH(集計※センター用!Q$1,申請書!$A$17:$Z$17,FALSE))</f>
        <v>0</v>
      </c>
      <c r="R7" s="9">
        <f>VLOOKUP($B7,申請書!$A$17:$Z$26,MATCH(集計※センター用!R$1,申請書!$A$17:$Z$17,FALSE))</f>
        <v>0</v>
      </c>
      <c r="S7" s="12">
        <f>VLOOKUP($B7,申請書!$A$17:$Z$26,MATCH(集計※センター用!S$1,申請書!$A$17:$Z$17,FALSE))</f>
        <v>0</v>
      </c>
    </row>
    <row r="8" spans="1:19" x14ac:dyDescent="0.15">
      <c r="A8" s="53">
        <f>申請書!$S$2</f>
        <v>0</v>
      </c>
      <c r="B8" s="9">
        <v>6</v>
      </c>
      <c r="C8" s="9">
        <f>VLOOKUP(B8,申請書!$A$17:$Z$26,MATCH(集計※センター用!$C$1,申請書!$A$17:$Z$17,FALSE))</f>
        <v>0</v>
      </c>
      <c r="D8" s="13">
        <f>申請書!$D$4</f>
        <v>0</v>
      </c>
      <c r="E8" s="16" t="str">
        <f>VLOOKUP($B8,申請書!$A$17:$Z$26,MATCH(集計※センター用!E$1,申請書!$A$17:$Z$17,FALSE))</f>
        <v/>
      </c>
      <c r="F8" s="10">
        <f>申請書!F32</f>
        <v>0</v>
      </c>
      <c r="G8" s="8"/>
      <c r="H8" s="8">
        <f>申請書!O33</f>
        <v>0</v>
      </c>
      <c r="I8" s="11">
        <f>申請書!$P$37</f>
        <v>0</v>
      </c>
      <c r="J8" s="9">
        <f>申請書!$D$6</f>
        <v>0</v>
      </c>
      <c r="K8" s="9">
        <f>申請書!$F$7</f>
        <v>0</v>
      </c>
      <c r="L8" s="9"/>
      <c r="M8" s="9">
        <f>申請書!$U$7</f>
        <v>0</v>
      </c>
      <c r="N8" s="9">
        <f>申請書!$D$8</f>
        <v>0</v>
      </c>
      <c r="O8" s="9">
        <f>申請書!$Q$8</f>
        <v>0</v>
      </c>
      <c r="P8" s="9">
        <f>申請書!$E$9</f>
        <v>0</v>
      </c>
      <c r="Q8" s="9">
        <f>VLOOKUP($B8,申請書!$A$17:$Z$26,MATCH(集計※センター用!Q$1,申請書!$A$17:$Z$17,FALSE))</f>
        <v>0</v>
      </c>
      <c r="R8" s="9">
        <f>VLOOKUP($B8,申請書!$A$17:$Z$26,MATCH(集計※センター用!R$1,申請書!$A$17:$Z$17,FALSE))</f>
        <v>0</v>
      </c>
      <c r="S8" s="12">
        <f>VLOOKUP($B8,申請書!$A$17:$Z$26,MATCH(集計※センター用!S$1,申請書!$A$17:$Z$17,FALSE))</f>
        <v>0</v>
      </c>
    </row>
  </sheetData>
  <sheetProtection password="CC43"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申請書</vt:lpstr>
      <vt:lpstr>NDI購入テキスト一覧表</vt:lpstr>
      <vt:lpstr>データ※センター用</vt:lpstr>
      <vt:lpstr>集計※センター用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克巳 丸山</cp:lastModifiedBy>
  <cp:lastPrinted>2025-03-26T03:53:48Z</cp:lastPrinted>
  <dcterms:created xsi:type="dcterms:W3CDTF">2021-03-31T06:55:04Z</dcterms:created>
  <dcterms:modified xsi:type="dcterms:W3CDTF">2025-04-04T07:27:16Z</dcterms:modified>
</cp:coreProperties>
</file>